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95" windowWidth="12120" windowHeight="8745" activeTab="3"/>
  </bookViews>
  <sheets>
    <sheet name="merleg összevont" sheetId="1" r:id="rId1"/>
    <sheet name="merleg" sheetId="2" r:id="rId2"/>
    <sheet name="műkkiad" sheetId="3" r:id="rId3"/>
    <sheet name="felhkiad" sheetId="4" r:id="rId4"/>
    <sheet name="bev." sheetId="5" r:id="rId5"/>
  </sheets>
  <definedNames>
    <definedName name="_xlnm.Print_Area" localSheetId="0">'merleg összevont'!$A$1:$V$70</definedName>
    <definedName name="_xlnm.Print_Area" localSheetId="2">'műkkiad'!$A$1:$AR$91</definedName>
  </definedNames>
  <calcPr fullCalcOnLoad="1"/>
</workbook>
</file>

<file path=xl/sharedStrings.xml><?xml version="1.0" encoding="utf-8"?>
<sst xmlns="http://schemas.openxmlformats.org/spreadsheetml/2006/main" count="433" uniqueCount="198">
  <si>
    <t>1.sz.melléklet</t>
  </si>
  <si>
    <t>BEVÉTELEK</t>
  </si>
  <si>
    <t>KIADÁSOK</t>
  </si>
  <si>
    <t>I</t>
  </si>
  <si>
    <t>Működési bevételek</t>
  </si>
  <si>
    <t>Szentgotthárdi Oktatási Intézmény</t>
  </si>
  <si>
    <t>Családsegítő és Gyermekj.Sz.</t>
  </si>
  <si>
    <t>Városi Gondozási Központ</t>
  </si>
  <si>
    <t>Társulás</t>
  </si>
  <si>
    <t>II.</t>
  </si>
  <si>
    <t>Támogatások</t>
  </si>
  <si>
    <t>Céltartalék</t>
  </si>
  <si>
    <t>1.1</t>
  </si>
  <si>
    <t>Normatív kötött felh.tám.</t>
  </si>
  <si>
    <t>IV</t>
  </si>
  <si>
    <t>III</t>
  </si>
  <si>
    <t>Sztg</t>
  </si>
  <si>
    <t>VII</t>
  </si>
  <si>
    <t>Pénzforgalom nélküli bevétel</t>
  </si>
  <si>
    <t>V</t>
  </si>
  <si>
    <t>Működési pénzmaradvány</t>
  </si>
  <si>
    <t>Felhalmozási pénzmaradvány</t>
  </si>
  <si>
    <t>Bevételek főösszege</t>
  </si>
  <si>
    <t>Kiadások főösszege</t>
  </si>
  <si>
    <t>működési, felhalmozási célú bevételekre</t>
  </si>
  <si>
    <t>kiadásokra</t>
  </si>
  <si>
    <t>Felhalmozási célú bevétel összesen</t>
  </si>
  <si>
    <t>Felhalmozási célú kiadás összesen</t>
  </si>
  <si>
    <t>,</t>
  </si>
  <si>
    <t>3.sz.melléklet</t>
  </si>
  <si>
    <t>Cím</t>
  </si>
  <si>
    <t>Alc</t>
  </si>
  <si>
    <t>Előir.</t>
  </si>
  <si>
    <t>Alc.</t>
  </si>
  <si>
    <t>sz.</t>
  </si>
  <si>
    <t>csop.</t>
  </si>
  <si>
    <t>neve</t>
  </si>
  <si>
    <t>előirányzat csop neve</t>
  </si>
  <si>
    <t>Személyi juttatások</t>
  </si>
  <si>
    <t>Munkaadót terh.jár</t>
  </si>
  <si>
    <t>Dologi kiadás</t>
  </si>
  <si>
    <t>Ellát.pénzb.jutt.</t>
  </si>
  <si>
    <t>Felhalm.kiad.</t>
  </si>
  <si>
    <t>Összesen</t>
  </si>
  <si>
    <t>II</t>
  </si>
  <si>
    <t>Város Gondozási Központ</t>
  </si>
  <si>
    <t>Nappali szoc.ellátás</t>
  </si>
  <si>
    <t>Szoc.étkeztetés</t>
  </si>
  <si>
    <t>Működési kiadások összesen</t>
  </si>
  <si>
    <t>Tartalékok összesen</t>
  </si>
  <si>
    <t>Összesen:</t>
  </si>
  <si>
    <t>összesen</t>
  </si>
  <si>
    <t>Beruházások,fejl.kiad</t>
  </si>
  <si>
    <t>Intézményi beruházások</t>
  </si>
  <si>
    <t>Intézményi beruh.összesen</t>
  </si>
  <si>
    <t>Felújítások</t>
  </si>
  <si>
    <t>Felújítások összesen:</t>
  </si>
  <si>
    <t>Felhalmozási kiadás összesen:</t>
  </si>
  <si>
    <t>2.sz.melléklet</t>
  </si>
  <si>
    <t>Alcím</t>
  </si>
  <si>
    <t>cím</t>
  </si>
  <si>
    <t>Előir.csop.neve</t>
  </si>
  <si>
    <t>előir.</t>
  </si>
  <si>
    <t>száma</t>
  </si>
  <si>
    <t>csop</t>
  </si>
  <si>
    <t>Bevételek</t>
  </si>
  <si>
    <t>Intézményi működési bevételek</t>
  </si>
  <si>
    <t>Felhalm.c.peszk.átvét önk.Sztg</t>
  </si>
  <si>
    <t>műk.c.átadott peszk</t>
  </si>
  <si>
    <t>Műk.peszk.átv.fejezettől</t>
  </si>
  <si>
    <t>Támogatásértékű bevétel</t>
  </si>
  <si>
    <t>Normatív hozzájárulások</t>
  </si>
  <si>
    <t>Támogatásértékű műk.bevétel</t>
  </si>
  <si>
    <t>Támogatásértékű felhalm.bev.</t>
  </si>
  <si>
    <t>VIII</t>
  </si>
  <si>
    <t>Támogatásértékű működési bevétel</t>
  </si>
  <si>
    <t>Támogatásértékű felhalmozási bev.</t>
  </si>
  <si>
    <t>1.2</t>
  </si>
  <si>
    <t>Központosított előirányzat</t>
  </si>
  <si>
    <t>Támogató szolgálat</t>
  </si>
  <si>
    <t>Pályázati forrás</t>
  </si>
  <si>
    <t>bevételi</t>
  </si>
  <si>
    <t>Jelzőrendszeres házi sny</t>
  </si>
  <si>
    <t>Házisegítségnyújtás Sztg</t>
  </si>
  <si>
    <t>Települések</t>
  </si>
  <si>
    <t>átvét fejezettől</t>
  </si>
  <si>
    <t xml:space="preserve"> </t>
  </si>
  <si>
    <t>Közösségi ellátás</t>
  </si>
  <si>
    <t>Átvett pénzeszköz</t>
  </si>
  <si>
    <t>Működési c.átvett peszk.</t>
  </si>
  <si>
    <t>Felhalmozási c.peszk.</t>
  </si>
  <si>
    <t>fejezettől</t>
  </si>
  <si>
    <t>Játékvár Óvoda</t>
  </si>
  <si>
    <t>Jelzőrendszeres házi segítsny</t>
  </si>
  <si>
    <t>Házi segítségnyújtás települések</t>
  </si>
  <si>
    <t>igazgatás</t>
  </si>
  <si>
    <t>Felhalm.c.pesz.Sztg</t>
  </si>
  <si>
    <t>Felhalmozási bevételek</t>
  </si>
  <si>
    <t>Szentgotthárdi Egyesített Óvodák és Bölcsóde</t>
  </si>
  <si>
    <t>Micimackó Óvoda Magyarlak</t>
  </si>
  <si>
    <t>Csillagvirág Óvoda Csörötnek</t>
  </si>
  <si>
    <t>Tótágas Bölcsőde</t>
  </si>
  <si>
    <t xml:space="preserve">Házisegítségnyújtás </t>
  </si>
  <si>
    <t>Jelzőrendszeres házi seg.ny.</t>
  </si>
  <si>
    <t>B</t>
  </si>
  <si>
    <t>Költségvetési bevételek</t>
  </si>
  <si>
    <t>Sztg és Kistérsége Egy. Óv.és Bölcs.</t>
  </si>
  <si>
    <t>Működési támogatások</t>
  </si>
  <si>
    <t>3.1</t>
  </si>
  <si>
    <t>3.2</t>
  </si>
  <si>
    <t>3.5</t>
  </si>
  <si>
    <t>Egyéb működési bevétel</t>
  </si>
  <si>
    <t>4.1</t>
  </si>
  <si>
    <t>Egyéb felhalmozási bevételek</t>
  </si>
  <si>
    <t>más önk.</t>
  </si>
  <si>
    <t>Költségvetési bevételek összesen</t>
  </si>
  <si>
    <t>C</t>
  </si>
  <si>
    <t>Előző évek maradv.igénybevétele</t>
  </si>
  <si>
    <t>Működési célra</t>
  </si>
  <si>
    <t>Felhalmozási célra</t>
  </si>
  <si>
    <t>A</t>
  </si>
  <si>
    <t>Költségvetési kiadások</t>
  </si>
  <si>
    <t>Működési kiadások</t>
  </si>
  <si>
    <t>Felhalmozási kiadások</t>
  </si>
  <si>
    <t>Pénzforgalom nélküli kiadás</t>
  </si>
  <si>
    <t>Egyéb pénzforgalom nélküli kiadás</t>
  </si>
  <si>
    <t>Költségvetési működési bevételek</t>
  </si>
  <si>
    <t>Előző évek mardv.igénybevétele</t>
  </si>
  <si>
    <t>Felhalmozási és tőkejellegű bev.</t>
  </si>
  <si>
    <t>SZEOB Játékvár Óvoda Sztg</t>
  </si>
  <si>
    <t>Felhalmozási célú támogatások</t>
  </si>
  <si>
    <t>2.1</t>
  </si>
  <si>
    <t>Felhalm.célra</t>
  </si>
  <si>
    <t xml:space="preserve">Költségvetési működési kiadás </t>
  </si>
  <si>
    <t>Társszoc/műkáh.kív</t>
  </si>
  <si>
    <t>települések</t>
  </si>
  <si>
    <t>eredeti</t>
  </si>
  <si>
    <t>módosítás</t>
  </si>
  <si>
    <t>módosítás után</t>
  </si>
  <si>
    <t>mód.után</t>
  </si>
  <si>
    <t>Normatív kötött hozzájárulások</t>
  </si>
  <si>
    <t>Egyéb központi támogatások</t>
  </si>
  <si>
    <t>Egyéb központi támogatás</t>
  </si>
  <si>
    <t>Egyéb központi tmogatás</t>
  </si>
  <si>
    <t>mód.</t>
  </si>
  <si>
    <t>mód</t>
  </si>
  <si>
    <t>Igazgatás</t>
  </si>
  <si>
    <t>Bölcsőde</t>
  </si>
  <si>
    <t>önkorm.Sztg</t>
  </si>
  <si>
    <t>Szentgotthárd  és Térsége Önkormányzati Társulás</t>
  </si>
  <si>
    <t>Szentgotthárd és Térsége Önkormányzati Társulás</t>
  </si>
  <si>
    <t>Szentgotthárd és Térsége</t>
  </si>
  <si>
    <t>Önkormányzati Társulás</t>
  </si>
  <si>
    <t>Önk..peszk.átvétel</t>
  </si>
  <si>
    <t>Önk. peszk.átvétel</t>
  </si>
  <si>
    <t>Nappali ellátás</t>
  </si>
  <si>
    <t>Sztg áll.tám</t>
  </si>
  <si>
    <t>Gond.Kp. Nappali</t>
  </si>
  <si>
    <t>MicimackóÓvoda</t>
  </si>
  <si>
    <t>Csillagvirág Óvoda</t>
  </si>
  <si>
    <t>Fogl.eü</t>
  </si>
  <si>
    <t>belső ellenőr</t>
  </si>
  <si>
    <t>Tartalék</t>
  </si>
  <si>
    <t>Családsegítő</t>
  </si>
  <si>
    <t>Sztg áll.tám.</t>
  </si>
  <si>
    <t>4.sz.melléklet</t>
  </si>
  <si>
    <t>Micimackó Óvoda</t>
  </si>
  <si>
    <t>Felhalm.c.peszkönk.</t>
  </si>
  <si>
    <t>Önk Sztg álltámv.</t>
  </si>
  <si>
    <t>jelzőr.</t>
  </si>
  <si>
    <t>Mlak</t>
  </si>
  <si>
    <t>módelőtt</t>
  </si>
  <si>
    <t>hagyaték</t>
  </si>
  <si>
    <t>Hagyatéki szla</t>
  </si>
  <si>
    <t>Felhalmozási bevétel</t>
  </si>
  <si>
    <t>egyéb felhalmozási bevétel</t>
  </si>
  <si>
    <t xml:space="preserve">Társulás </t>
  </si>
  <si>
    <t>Gong Kp hagyaték</t>
  </si>
  <si>
    <t>GondKp szocétk.</t>
  </si>
  <si>
    <t>Családsegítő és Gyerekjóléti Központ</t>
  </si>
  <si>
    <t>önkorm.</t>
  </si>
  <si>
    <t>Műk.peszk.átv.alap</t>
  </si>
  <si>
    <t>Műk.peszk.átv.nemzetiség</t>
  </si>
  <si>
    <t>alapok</t>
  </si>
  <si>
    <t>nemzetiség</t>
  </si>
  <si>
    <t>Elvonások, befizetések bevételei</t>
  </si>
  <si>
    <t>Elvonások, befizetések bevétele</t>
  </si>
  <si>
    <t>nemzetiség,önktábor</t>
  </si>
  <si>
    <t>Gond Kp hsegny település</t>
  </si>
  <si>
    <t>gond.Kp házi telep</t>
  </si>
  <si>
    <t>Gond Kp házi segny</t>
  </si>
  <si>
    <t>Csnek</t>
  </si>
  <si>
    <t>Ghagyaték</t>
  </si>
  <si>
    <t>2019. évi költségvetésének összevont mérlege</t>
  </si>
  <si>
    <t>2019. évi összevont mérleg megbontása</t>
  </si>
  <si>
    <t>2019. évi működési kiadások előirányzata</t>
  </si>
  <si>
    <t>2019. évi számított kiadási előirányzat</t>
  </si>
  <si>
    <t>2019. évi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</si>
</sst>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#,##0.0"/>
    <numFmt numFmtId="167" formatCode="[$-40E]yyyy\.\ mmmm\ d\."/>
    <numFmt numFmtId="168" formatCode="yy/mm/dd"/>
    <numFmt numFmtId="169" formatCode="#,##0;\-#,##0"/>
    <numFmt numFmtId="170" formatCode="#,##0.0_ ;\-#,##0.0\ 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 CE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1" xfId="0" applyNumberFormat="1" applyBorder="1" applyAlignment="1">
      <alignment/>
    </xf>
    <xf numFmtId="164" fontId="1" fillId="0" borderId="19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" fillId="0" borderId="22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1" fillId="0" borderId="18" xfId="0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30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1" fillId="0" borderId="31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3" fontId="1" fillId="0" borderId="3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26" xfId="0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1" fillId="0" borderId="22" xfId="0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36" xfId="0" applyBorder="1" applyAlignment="1">
      <alignment/>
    </xf>
    <xf numFmtId="0" fontId="1" fillId="0" borderId="30" xfId="0" applyFont="1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3" fontId="1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0" fillId="0" borderId="31" xfId="0" applyNumberFormat="1" applyBorder="1" applyAlignment="1">
      <alignment/>
    </xf>
    <xf numFmtId="3" fontId="1" fillId="0" borderId="44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3" fontId="1" fillId="0" borderId="47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29" xfId="0" applyFont="1" applyBorder="1" applyAlignment="1">
      <alignment/>
    </xf>
    <xf numFmtId="0" fontId="1" fillId="0" borderId="4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8" xfId="0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23" xfId="0" applyFill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43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0" fontId="1" fillId="0" borderId="49" xfId="0" applyFont="1" applyBorder="1" applyAlignment="1">
      <alignment/>
    </xf>
    <xf numFmtId="164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64" fontId="1" fillId="0" borderId="32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1" fillId="0" borderId="44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3" fillId="0" borderId="0" xfId="0" applyNumberFormat="1" applyFont="1" applyBorder="1" applyAlignment="1">
      <alignment/>
    </xf>
    <xf numFmtId="16" fontId="1" fillId="0" borderId="22" xfId="4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164" fontId="9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3" fontId="1" fillId="0" borderId="3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51" xfId="0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27" xfId="0" applyNumberFormat="1" applyBorder="1" applyAlignment="1">
      <alignment/>
    </xf>
    <xf numFmtId="0" fontId="1" fillId="0" borderId="52" xfId="0" applyFont="1" applyBorder="1" applyAlignment="1">
      <alignment horizontal="center"/>
    </xf>
    <xf numFmtId="164" fontId="1" fillId="0" borderId="34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33" xfId="0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1" fillId="0" borderId="45" xfId="0" applyFont="1" applyBorder="1" applyAlignment="1">
      <alignment/>
    </xf>
    <xf numFmtId="0" fontId="1" fillId="0" borderId="42" xfId="0" applyFont="1" applyBorder="1" applyAlignment="1">
      <alignment/>
    </xf>
    <xf numFmtId="3" fontId="0" fillId="0" borderId="42" xfId="0" applyNumberForma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53" xfId="0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" fontId="0" fillId="0" borderId="60" xfId="0" applyNumberForma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47" xfId="0" applyBorder="1" applyAlignment="1">
      <alignment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45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20" xfId="0" applyNumberFormat="1" applyFont="1" applyBorder="1" applyAlignment="1">
      <alignment/>
    </xf>
    <xf numFmtId="16" fontId="1" fillId="0" borderId="20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3" fontId="0" fillId="0" borderId="47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1" fillId="0" borderId="66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164" fontId="0" fillId="0" borderId="52" xfId="0" applyNumberFormat="1" applyBorder="1" applyAlignment="1">
      <alignment/>
    </xf>
    <xf numFmtId="0" fontId="1" fillId="0" borderId="52" xfId="0" applyFont="1" applyBorder="1" applyAlignment="1">
      <alignment/>
    </xf>
    <xf numFmtId="164" fontId="1" fillId="0" borderId="35" xfId="0" applyNumberFormat="1" applyFont="1" applyBorder="1" applyAlignment="1">
      <alignment/>
    </xf>
    <xf numFmtId="164" fontId="0" fillId="0" borderId="33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1" fillId="0" borderId="45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36" xfId="0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49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0" borderId="6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48" xfId="0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40" xfId="0" applyNumberFormat="1" applyFont="1" applyBorder="1" applyAlignment="1">
      <alignment/>
    </xf>
    <xf numFmtId="164" fontId="1" fillId="0" borderId="43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72" xfId="0" applyBorder="1" applyAlignment="1">
      <alignment/>
    </xf>
    <xf numFmtId="0" fontId="1" fillId="0" borderId="5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1" fillId="0" borderId="34" xfId="0" applyFont="1" applyBorder="1" applyAlignment="1">
      <alignment horizontal="center"/>
    </xf>
    <xf numFmtId="164" fontId="0" fillId="0" borderId="32" xfId="0" applyNumberFormat="1" applyBorder="1" applyAlignment="1">
      <alignment/>
    </xf>
    <xf numFmtId="0" fontId="1" fillId="0" borderId="73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0" fillId="0" borderId="52" xfId="0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74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0" fillId="0" borderId="70" xfId="0" applyBorder="1" applyAlignment="1">
      <alignment/>
    </xf>
    <xf numFmtId="0" fontId="1" fillId="0" borderId="39" xfId="0" applyFont="1" applyBorder="1" applyAlignment="1">
      <alignment/>
    </xf>
    <xf numFmtId="164" fontId="0" fillId="0" borderId="65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1" fillId="0" borderId="66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1" fillId="0" borderId="72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75" xfId="0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164" fontId="1" fillId="0" borderId="46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3" fontId="0" fillId="0" borderId="40" xfId="0" applyNumberFormat="1" applyBorder="1" applyAlignment="1">
      <alignment/>
    </xf>
    <xf numFmtId="164" fontId="1" fillId="0" borderId="4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0" fontId="0" fillId="0" borderId="76" xfId="0" applyBorder="1" applyAlignment="1">
      <alignment/>
    </xf>
    <xf numFmtId="0" fontId="0" fillId="0" borderId="30" xfId="0" applyBorder="1" applyAlignment="1">
      <alignment/>
    </xf>
    <xf numFmtId="3" fontId="0" fillId="0" borderId="0" xfId="0" applyNumberFormat="1" applyFont="1" applyAlignment="1">
      <alignment/>
    </xf>
    <xf numFmtId="164" fontId="1" fillId="0" borderId="77" xfId="0" applyNumberFormat="1" applyFont="1" applyBorder="1" applyAlignment="1">
      <alignment/>
    </xf>
    <xf numFmtId="0" fontId="0" fillId="0" borderId="77" xfId="0" applyFont="1" applyBorder="1" applyAlignment="1">
      <alignment/>
    </xf>
    <xf numFmtId="3" fontId="1" fillId="0" borderId="56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72" xfId="0" applyBorder="1" applyAlignment="1">
      <alignment/>
    </xf>
    <xf numFmtId="0" fontId="0" fillId="0" borderId="78" xfId="0" applyBorder="1" applyAlignment="1">
      <alignment/>
    </xf>
    <xf numFmtId="164" fontId="1" fillId="0" borderId="63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0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3" fillId="0" borderId="13" xfId="0" applyFont="1" applyBorder="1" applyAlignment="1">
      <alignment/>
    </xf>
    <xf numFmtId="3" fontId="1" fillId="0" borderId="34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69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52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6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7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77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6" xfId="0" applyBorder="1" applyAlignment="1">
      <alignment horizontal="center"/>
    </xf>
    <xf numFmtId="3" fontId="1" fillId="0" borderId="68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76" xfId="0" applyNumberFormat="1" applyBorder="1" applyAlignment="1">
      <alignment/>
    </xf>
    <xf numFmtId="0" fontId="1" fillId="0" borderId="68" xfId="0" applyFont="1" applyBorder="1" applyAlignment="1">
      <alignment/>
    </xf>
    <xf numFmtId="0" fontId="0" fillId="0" borderId="11" xfId="0" applyBorder="1" applyAlignment="1">
      <alignment/>
    </xf>
    <xf numFmtId="0" fontId="0" fillId="0" borderId="76" xfId="0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0" fillId="0" borderId="23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80"/>
  <sheetViews>
    <sheetView zoomScalePageLayoutView="0" workbookViewId="0" topLeftCell="A40">
      <selection activeCell="H107" sqref="H107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3.7109375" style="0" customWidth="1"/>
    <col min="4" max="4" width="4.140625" style="0" customWidth="1"/>
    <col min="5" max="5" width="7.421875" style="0" customWidth="1"/>
    <col min="7" max="7" width="10.00390625" style="0" customWidth="1"/>
    <col min="8" max="8" width="15.421875" style="0" customWidth="1"/>
    <col min="9" max="9" width="11.00390625" style="104" customWidth="1"/>
    <col min="10" max="10" width="11.7109375" style="104" customWidth="1"/>
    <col min="11" max="11" width="11.421875" style="104" customWidth="1"/>
    <col min="12" max="12" width="9.00390625" style="0" customWidth="1"/>
    <col min="13" max="13" width="3.28125" style="0" customWidth="1"/>
    <col min="14" max="14" width="4.140625" style="0" customWidth="1"/>
    <col min="15" max="15" width="4.00390625" style="0" customWidth="1"/>
    <col min="16" max="16" width="4.421875" style="0" customWidth="1"/>
    <col min="18" max="18" width="26.8515625" style="0" customWidth="1"/>
    <col min="19" max="19" width="13.28125" style="104" customWidth="1"/>
    <col min="20" max="20" width="10.421875" style="104" customWidth="1"/>
    <col min="21" max="21" width="13.7109375" style="104" customWidth="1"/>
    <col min="22" max="22" width="9.7109375" style="104" bestFit="1" customWidth="1"/>
    <col min="23" max="23" width="10.140625" style="0" bestFit="1" customWidth="1"/>
  </cols>
  <sheetData>
    <row r="1" spans="7:17" ht="12.75">
      <c r="G1" s="1"/>
      <c r="H1" s="1" t="s">
        <v>150</v>
      </c>
      <c r="I1" s="110"/>
      <c r="J1" s="110"/>
      <c r="K1" s="110"/>
      <c r="L1" s="1"/>
      <c r="M1" s="1"/>
      <c r="N1" s="1"/>
      <c r="O1" s="1"/>
      <c r="P1" s="1"/>
      <c r="Q1" s="1"/>
    </row>
    <row r="2" spans="7:21" ht="12.75">
      <c r="G2" s="1"/>
      <c r="H2" s="1"/>
      <c r="I2" s="110"/>
      <c r="J2" s="110" t="s">
        <v>193</v>
      </c>
      <c r="K2" s="110"/>
      <c r="L2" s="1"/>
      <c r="M2" s="1"/>
      <c r="N2" s="1"/>
      <c r="O2" s="1"/>
      <c r="P2" s="1"/>
      <c r="Q2" s="1"/>
      <c r="U2" s="104" t="s">
        <v>0</v>
      </c>
    </row>
    <row r="3" spans="7:17" ht="12.75">
      <c r="G3" s="1"/>
      <c r="H3" s="1"/>
      <c r="I3" s="110"/>
      <c r="J3" s="110"/>
      <c r="K3" s="110"/>
      <c r="L3" s="1"/>
      <c r="M3" s="1"/>
      <c r="N3" s="1"/>
      <c r="O3" s="1"/>
      <c r="P3" s="1"/>
      <c r="Q3" s="1"/>
    </row>
    <row r="4" ht="13.5" thickBot="1"/>
    <row r="5" spans="1:22" ht="14.25" thickBot="1" thickTop="1">
      <c r="A5" s="43"/>
      <c r="B5" s="42"/>
      <c r="C5" s="42"/>
      <c r="D5" s="43" t="s">
        <v>1</v>
      </c>
      <c r="E5" s="42"/>
      <c r="F5" s="42"/>
      <c r="G5" s="42"/>
      <c r="H5" s="203"/>
      <c r="I5" s="205" t="s">
        <v>171</v>
      </c>
      <c r="J5" s="246" t="s">
        <v>137</v>
      </c>
      <c r="K5" s="206" t="s">
        <v>138</v>
      </c>
      <c r="L5" s="4"/>
      <c r="M5" s="43"/>
      <c r="N5" s="63"/>
      <c r="O5" s="226"/>
      <c r="P5" s="202" t="s">
        <v>2</v>
      </c>
      <c r="Q5" s="90"/>
      <c r="R5" s="63"/>
      <c r="S5" s="205" t="s">
        <v>171</v>
      </c>
      <c r="T5" s="205" t="s">
        <v>137</v>
      </c>
      <c r="U5" s="246" t="s">
        <v>138</v>
      </c>
      <c r="V5" s="171"/>
    </row>
    <row r="6" spans="1:22" ht="13.5" hidden="1" thickTop="1">
      <c r="A6" s="198"/>
      <c r="B6" s="9"/>
      <c r="C6" s="9"/>
      <c r="D6" s="198"/>
      <c r="E6" s="9"/>
      <c r="F6" s="9"/>
      <c r="G6" s="9"/>
      <c r="H6" s="8"/>
      <c r="I6" s="275"/>
      <c r="J6" s="276"/>
      <c r="K6" s="277"/>
      <c r="L6" s="4"/>
      <c r="M6" s="200"/>
      <c r="N6" s="12"/>
      <c r="O6" s="13"/>
      <c r="P6" s="14"/>
      <c r="Q6" s="15"/>
      <c r="R6" s="16"/>
      <c r="S6" s="21"/>
      <c r="T6" s="127"/>
      <c r="U6" s="188"/>
      <c r="V6" s="171"/>
    </row>
    <row r="7" spans="1:22" ht="13.5" thickTop="1">
      <c r="A7" s="193" t="s">
        <v>104</v>
      </c>
      <c r="B7" s="4"/>
      <c r="C7" s="4"/>
      <c r="D7" s="18"/>
      <c r="E7" s="17" t="s">
        <v>105</v>
      </c>
      <c r="F7" s="4"/>
      <c r="G7" s="4"/>
      <c r="H7" s="4"/>
      <c r="I7" s="29"/>
      <c r="J7" s="30"/>
      <c r="K7" s="194"/>
      <c r="L7" s="4"/>
      <c r="M7" s="193" t="s">
        <v>120</v>
      </c>
      <c r="N7" s="4"/>
      <c r="O7" s="4"/>
      <c r="P7" s="2" t="s">
        <v>121</v>
      </c>
      <c r="Q7" s="3"/>
      <c r="R7" s="3"/>
      <c r="S7" s="29"/>
      <c r="T7" s="21"/>
      <c r="U7" s="21"/>
      <c r="V7" s="170"/>
    </row>
    <row r="8" spans="1:22" ht="12.75">
      <c r="A8" s="65"/>
      <c r="B8" s="4" t="s">
        <v>3</v>
      </c>
      <c r="C8" s="4"/>
      <c r="D8" s="20"/>
      <c r="E8" s="15"/>
      <c r="F8" s="4" t="s">
        <v>4</v>
      </c>
      <c r="G8" s="16"/>
      <c r="H8" s="16"/>
      <c r="I8" s="21"/>
      <c r="J8" s="22"/>
      <c r="K8" s="194"/>
      <c r="M8" s="65"/>
      <c r="N8" s="4" t="s">
        <v>3</v>
      </c>
      <c r="O8" s="4"/>
      <c r="P8" s="17"/>
      <c r="Q8" s="4" t="s">
        <v>122</v>
      </c>
      <c r="R8" s="4"/>
      <c r="S8" s="29">
        <f>SUM(S15,S20,S21,S22)</f>
        <v>604729271</v>
      </c>
      <c r="T8" s="29">
        <f>SUM(T15,T20,T21,T22)</f>
        <v>5017846</v>
      </c>
      <c r="U8" s="29">
        <f>SUM(S8,T8)</f>
        <v>609747117</v>
      </c>
      <c r="V8" s="170"/>
    </row>
    <row r="9" spans="1:22" ht="12.75" hidden="1">
      <c r="A9" s="65"/>
      <c r="B9" s="16"/>
      <c r="C9" s="16"/>
      <c r="D9" s="20"/>
      <c r="E9" s="15"/>
      <c r="F9" s="16"/>
      <c r="G9" s="16"/>
      <c r="H9" s="16"/>
      <c r="I9" s="21"/>
      <c r="J9" s="22"/>
      <c r="K9" s="194"/>
      <c r="M9" s="193"/>
      <c r="N9" s="4"/>
      <c r="O9" s="4"/>
      <c r="P9" s="17"/>
      <c r="Q9" s="24"/>
      <c r="R9" s="4"/>
      <c r="S9" s="29"/>
      <c r="T9" s="22"/>
      <c r="U9" s="25"/>
      <c r="V9" s="170"/>
    </row>
    <row r="10" spans="1:22" ht="12.75">
      <c r="A10" s="65"/>
      <c r="B10" s="16"/>
      <c r="C10" s="16"/>
      <c r="D10" s="18">
        <v>1</v>
      </c>
      <c r="E10" s="17"/>
      <c r="F10" s="228" t="s">
        <v>4</v>
      </c>
      <c r="G10" s="228"/>
      <c r="H10" s="16"/>
      <c r="I10" s="29">
        <f>SUM(I15,I20,I21,I22)</f>
        <v>43874907</v>
      </c>
      <c r="J10" s="29">
        <f>SUM(J15,J20,J21,J22)</f>
        <v>0</v>
      </c>
      <c r="K10" s="195">
        <f>SUM(I10,J10)</f>
        <v>43874907</v>
      </c>
      <c r="M10" s="193"/>
      <c r="N10" s="4"/>
      <c r="O10" s="4"/>
      <c r="P10" s="17"/>
      <c r="Q10" s="24"/>
      <c r="R10" s="4"/>
      <c r="S10" s="29"/>
      <c r="T10" s="32"/>
      <c r="U10" s="25"/>
      <c r="V10" s="170"/>
    </row>
    <row r="11" spans="1:22" ht="12.75">
      <c r="A11" s="65"/>
      <c r="B11" s="16"/>
      <c r="C11" s="16"/>
      <c r="D11" s="20"/>
      <c r="E11" s="15"/>
      <c r="F11" s="234"/>
      <c r="G11" s="234"/>
      <c r="H11" s="234"/>
      <c r="I11" s="272"/>
      <c r="J11" s="22"/>
      <c r="K11" s="194"/>
      <c r="M11" s="193"/>
      <c r="N11" s="4"/>
      <c r="O11" s="4"/>
      <c r="P11" s="17"/>
      <c r="Q11" s="16"/>
      <c r="R11" s="16"/>
      <c r="S11" s="21"/>
      <c r="T11" s="32"/>
      <c r="U11" s="25"/>
      <c r="V11" s="170"/>
    </row>
    <row r="12" spans="1:22" ht="12.75" hidden="1">
      <c r="A12" s="65"/>
      <c r="B12" s="16"/>
      <c r="C12" s="16"/>
      <c r="D12" s="20"/>
      <c r="E12" s="15"/>
      <c r="F12" s="16"/>
      <c r="G12" s="16"/>
      <c r="H12" s="16"/>
      <c r="I12" s="21"/>
      <c r="J12" s="22"/>
      <c r="K12" s="194"/>
      <c r="M12" s="193"/>
      <c r="N12" s="4"/>
      <c r="O12" s="4"/>
      <c r="P12" s="17"/>
      <c r="Q12" s="16"/>
      <c r="R12" s="16"/>
      <c r="S12" s="21"/>
      <c r="T12" s="32"/>
      <c r="U12" s="25"/>
      <c r="V12" s="170"/>
    </row>
    <row r="13" spans="1:22" ht="12.75" hidden="1">
      <c r="A13" s="65"/>
      <c r="B13" s="16"/>
      <c r="C13" s="16"/>
      <c r="D13" s="20"/>
      <c r="E13" s="15"/>
      <c r="F13" s="26"/>
      <c r="G13" s="16"/>
      <c r="H13" s="16"/>
      <c r="I13" s="21"/>
      <c r="J13" s="22"/>
      <c r="K13" s="194"/>
      <c r="M13" s="193"/>
      <c r="N13" s="4"/>
      <c r="O13" s="4"/>
      <c r="P13" s="17"/>
      <c r="Q13" s="26"/>
      <c r="R13" s="16"/>
      <c r="S13" s="21"/>
      <c r="T13" s="32"/>
      <c r="U13" s="25"/>
      <c r="V13" s="170"/>
    </row>
    <row r="14" spans="1:22" ht="12.75" hidden="1">
      <c r="A14" s="65"/>
      <c r="B14" s="16"/>
      <c r="C14" s="16"/>
      <c r="D14" s="20"/>
      <c r="E14" s="15"/>
      <c r="F14" s="26"/>
      <c r="G14" s="16"/>
      <c r="H14" s="16"/>
      <c r="I14" s="21"/>
      <c r="J14" s="22"/>
      <c r="K14" s="194"/>
      <c r="M14" s="193"/>
      <c r="N14" s="4"/>
      <c r="O14" s="4"/>
      <c r="P14" s="17"/>
      <c r="Q14" s="26"/>
      <c r="R14" s="16"/>
      <c r="S14" s="21"/>
      <c r="T14" s="32"/>
      <c r="U14" s="25"/>
      <c r="V14" s="170"/>
    </row>
    <row r="15" spans="1:22" ht="12.75">
      <c r="A15" s="65"/>
      <c r="B15" s="16"/>
      <c r="C15" s="16"/>
      <c r="D15" s="20"/>
      <c r="E15" s="15"/>
      <c r="F15" s="248" t="s">
        <v>106</v>
      </c>
      <c r="G15" s="234"/>
      <c r="H15" s="234"/>
      <c r="I15" s="272">
        <f>SUM(I16:I19)</f>
        <v>4529507</v>
      </c>
      <c r="J15" s="272">
        <f>SUM(J16:J19)</f>
        <v>0</v>
      </c>
      <c r="K15" s="273">
        <f>SUM(I15,J15)</f>
        <v>4529507</v>
      </c>
      <c r="M15" s="193"/>
      <c r="N15" s="4"/>
      <c r="O15" s="4"/>
      <c r="P15" s="17"/>
      <c r="Q15" s="227" t="s">
        <v>106</v>
      </c>
      <c r="R15" s="229"/>
      <c r="S15" s="274">
        <f>SUM(S16:S19)</f>
        <v>321637000</v>
      </c>
      <c r="T15" s="274">
        <f>SUM(T16,T17,T18,T19)</f>
        <v>2244434</v>
      </c>
      <c r="U15" s="274">
        <f>SUM(S15,T15)</f>
        <v>323881434</v>
      </c>
      <c r="V15" s="170"/>
    </row>
    <row r="16" spans="1:23" ht="12.75">
      <c r="A16" s="65"/>
      <c r="B16" s="16"/>
      <c r="C16" s="16"/>
      <c r="D16" s="20"/>
      <c r="E16" s="15"/>
      <c r="F16" s="395" t="s">
        <v>92</v>
      </c>
      <c r="G16" s="395"/>
      <c r="H16" s="395"/>
      <c r="I16" s="22"/>
      <c r="J16" s="22"/>
      <c r="K16" s="273">
        <f aca="true" t="shared" si="0" ref="K16:K28">SUM(I16,J16)</f>
        <v>0</v>
      </c>
      <c r="M16" s="193"/>
      <c r="N16" s="4"/>
      <c r="O16" s="4"/>
      <c r="P16" s="17"/>
      <c r="Q16" s="229" t="s">
        <v>92</v>
      </c>
      <c r="R16" s="229"/>
      <c r="S16" s="32">
        <v>214528000</v>
      </c>
      <c r="T16" s="23">
        <v>1982953</v>
      </c>
      <c r="U16" s="274">
        <f aca="true" t="shared" si="1" ref="U16:U22">SUM(S16,T16)</f>
        <v>216510953</v>
      </c>
      <c r="V16" s="172"/>
      <c r="W16" s="104"/>
    </row>
    <row r="17" spans="1:23" ht="12.75">
      <c r="A17" s="65"/>
      <c r="B17" s="16"/>
      <c r="C17" s="16"/>
      <c r="D17" s="20"/>
      <c r="E17" s="15"/>
      <c r="F17" s="395" t="s">
        <v>101</v>
      </c>
      <c r="G17" s="395"/>
      <c r="H17" s="395"/>
      <c r="I17" s="22">
        <v>4529507</v>
      </c>
      <c r="J17" s="22"/>
      <c r="K17" s="273">
        <f t="shared" si="0"/>
        <v>4529507</v>
      </c>
      <c r="M17" s="193"/>
      <c r="N17" s="4"/>
      <c r="O17" s="4"/>
      <c r="P17" s="17"/>
      <c r="Q17" s="229" t="s">
        <v>101</v>
      </c>
      <c r="R17" s="16"/>
      <c r="S17" s="32">
        <v>63906000</v>
      </c>
      <c r="T17" s="60">
        <v>261481</v>
      </c>
      <c r="U17" s="274">
        <f t="shared" si="1"/>
        <v>64167481</v>
      </c>
      <c r="V17" s="172"/>
      <c r="W17" s="104"/>
    </row>
    <row r="18" spans="1:23" ht="12.75">
      <c r="A18" s="65"/>
      <c r="B18" s="16"/>
      <c r="C18" s="16"/>
      <c r="D18" s="20"/>
      <c r="E18" s="15"/>
      <c r="F18" s="229" t="s">
        <v>99</v>
      </c>
      <c r="G18" s="229"/>
      <c r="H18" s="229"/>
      <c r="I18" s="22"/>
      <c r="J18" s="22"/>
      <c r="K18" s="273">
        <f t="shared" si="0"/>
        <v>0</v>
      </c>
      <c r="M18" s="193"/>
      <c r="N18" s="4"/>
      <c r="O18" s="4"/>
      <c r="P18" s="17"/>
      <c r="Q18" s="229" t="s">
        <v>99</v>
      </c>
      <c r="R18" s="229"/>
      <c r="S18" s="32">
        <v>20806000</v>
      </c>
      <c r="T18" s="32"/>
      <c r="U18" s="274">
        <f t="shared" si="1"/>
        <v>20806000</v>
      </c>
      <c r="V18" s="172"/>
      <c r="W18" s="104"/>
    </row>
    <row r="19" spans="1:23" ht="12.75">
      <c r="A19" s="65"/>
      <c r="B19" s="16"/>
      <c r="C19" s="16"/>
      <c r="D19" s="20"/>
      <c r="E19" s="15"/>
      <c r="F19" s="229" t="s">
        <v>100</v>
      </c>
      <c r="G19" s="229"/>
      <c r="H19" s="229"/>
      <c r="I19" s="22"/>
      <c r="J19" s="22"/>
      <c r="K19" s="273">
        <f t="shared" si="0"/>
        <v>0</v>
      </c>
      <c r="M19" s="193"/>
      <c r="N19" s="4"/>
      <c r="O19" s="4"/>
      <c r="P19" s="17"/>
      <c r="Q19" s="229" t="s">
        <v>100</v>
      </c>
      <c r="R19" s="229"/>
      <c r="S19" s="32">
        <v>22397000</v>
      </c>
      <c r="T19" s="32"/>
      <c r="U19" s="274">
        <f t="shared" si="1"/>
        <v>22397000</v>
      </c>
      <c r="V19" s="172"/>
      <c r="W19" s="104"/>
    </row>
    <row r="20" spans="1:23" ht="12.75">
      <c r="A20" s="65"/>
      <c r="B20" s="16"/>
      <c r="C20" s="16"/>
      <c r="D20" s="20"/>
      <c r="E20" s="15"/>
      <c r="F20" s="234" t="s">
        <v>179</v>
      </c>
      <c r="G20" s="234"/>
      <c r="H20" s="234"/>
      <c r="I20" s="22"/>
      <c r="J20" s="22"/>
      <c r="K20" s="273">
        <f t="shared" si="0"/>
        <v>0</v>
      </c>
      <c r="M20" s="193"/>
      <c r="N20" s="4"/>
      <c r="O20" s="4"/>
      <c r="P20" s="17"/>
      <c r="Q20" s="24" t="s">
        <v>179</v>
      </c>
      <c r="R20" s="24"/>
      <c r="S20" s="32">
        <v>59277000</v>
      </c>
      <c r="T20" s="32">
        <v>806285</v>
      </c>
      <c r="U20" s="274">
        <f t="shared" si="1"/>
        <v>60083285</v>
      </c>
      <c r="V20" s="172"/>
      <c r="W20" s="104"/>
    </row>
    <row r="21" spans="1:23" ht="12.75">
      <c r="A21" s="65"/>
      <c r="B21" s="16"/>
      <c r="C21" s="16"/>
      <c r="D21" s="20"/>
      <c r="E21" s="15"/>
      <c r="F21" s="234" t="s">
        <v>45</v>
      </c>
      <c r="G21" s="234"/>
      <c r="H21" s="234"/>
      <c r="I21" s="22">
        <v>37640000</v>
      </c>
      <c r="J21" s="22"/>
      <c r="K21" s="273">
        <f t="shared" si="0"/>
        <v>37640000</v>
      </c>
      <c r="M21" s="193"/>
      <c r="N21" s="4"/>
      <c r="O21" s="4"/>
      <c r="P21" s="17"/>
      <c r="Q21" s="24" t="s">
        <v>45</v>
      </c>
      <c r="R21" s="24"/>
      <c r="S21" s="32">
        <v>215882000</v>
      </c>
      <c r="T21" s="32">
        <v>901654</v>
      </c>
      <c r="U21" s="274">
        <f t="shared" si="1"/>
        <v>216783654</v>
      </c>
      <c r="V21" s="172"/>
      <c r="W21" s="104"/>
    </row>
    <row r="22" spans="1:23" ht="12.75">
      <c r="A22" s="65"/>
      <c r="B22" s="16"/>
      <c r="C22" s="16"/>
      <c r="D22" s="20"/>
      <c r="E22" s="15"/>
      <c r="F22" s="248" t="s">
        <v>8</v>
      </c>
      <c r="G22" s="234"/>
      <c r="H22" s="234"/>
      <c r="I22" s="22">
        <v>1705400</v>
      </c>
      <c r="J22" s="22"/>
      <c r="K22" s="273">
        <f t="shared" si="0"/>
        <v>1705400</v>
      </c>
      <c r="M22" s="193"/>
      <c r="N22" s="4"/>
      <c r="O22" s="4"/>
      <c r="P22" s="17"/>
      <c r="Q22" s="26" t="s">
        <v>8</v>
      </c>
      <c r="R22" s="16"/>
      <c r="S22" s="25">
        <v>7933271</v>
      </c>
      <c r="T22" s="22">
        <v>1065473</v>
      </c>
      <c r="U22" s="274">
        <f t="shared" si="1"/>
        <v>8998744</v>
      </c>
      <c r="V22" s="170"/>
      <c r="W22" s="104"/>
    </row>
    <row r="23" spans="1:22" ht="12.75" hidden="1">
      <c r="A23" s="65"/>
      <c r="B23" s="16"/>
      <c r="C23" s="16"/>
      <c r="D23" s="20"/>
      <c r="E23" s="15"/>
      <c r="F23" s="26"/>
      <c r="G23" s="16"/>
      <c r="H23" s="16"/>
      <c r="I23" s="21"/>
      <c r="J23" s="22"/>
      <c r="K23" s="273">
        <f t="shared" si="0"/>
        <v>0</v>
      </c>
      <c r="M23" s="193"/>
      <c r="N23" s="4"/>
      <c r="O23" s="4"/>
      <c r="P23" s="17"/>
      <c r="Q23" s="27"/>
      <c r="R23" s="4"/>
      <c r="S23" s="29"/>
      <c r="T23" s="25"/>
      <c r="U23" s="25"/>
      <c r="V23" s="170"/>
    </row>
    <row r="24" spans="1:22" ht="12.75" hidden="1">
      <c r="A24" s="65"/>
      <c r="B24" s="16"/>
      <c r="C24" s="16"/>
      <c r="D24" s="20"/>
      <c r="E24" s="15"/>
      <c r="F24" s="26"/>
      <c r="G24" s="16"/>
      <c r="H24" s="16"/>
      <c r="I24" s="21"/>
      <c r="J24" s="22"/>
      <c r="K24" s="273">
        <f t="shared" si="0"/>
        <v>0</v>
      </c>
      <c r="M24" s="193"/>
      <c r="N24" s="4"/>
      <c r="O24" s="4"/>
      <c r="P24" s="17"/>
      <c r="Q24" s="27"/>
      <c r="R24" s="4"/>
      <c r="S24" s="29"/>
      <c r="T24" s="25"/>
      <c r="U24" s="25"/>
      <c r="V24" s="170"/>
    </row>
    <row r="25" spans="1:23" ht="12.75">
      <c r="A25" s="65"/>
      <c r="B25" s="16"/>
      <c r="C25" s="16"/>
      <c r="D25" s="20"/>
      <c r="E25" s="15"/>
      <c r="F25" s="26"/>
      <c r="G25" s="16"/>
      <c r="H25" s="16"/>
      <c r="I25" s="21"/>
      <c r="J25" s="22"/>
      <c r="K25" s="273">
        <f t="shared" si="0"/>
        <v>0</v>
      </c>
      <c r="M25" s="193"/>
      <c r="N25" s="4"/>
      <c r="O25" s="4"/>
      <c r="P25" s="17"/>
      <c r="Q25" s="27"/>
      <c r="R25" s="4"/>
      <c r="S25" s="29"/>
      <c r="T25" s="25"/>
      <c r="U25" s="25"/>
      <c r="V25" s="172"/>
      <c r="W25" s="126"/>
    </row>
    <row r="26" spans="1:22" ht="12.75" hidden="1">
      <c r="A26" s="65"/>
      <c r="B26" s="16"/>
      <c r="C26" s="16"/>
      <c r="D26" s="20"/>
      <c r="E26" s="15"/>
      <c r="F26" s="26"/>
      <c r="G26" s="16"/>
      <c r="H26" s="16"/>
      <c r="I26" s="21"/>
      <c r="J26" s="22"/>
      <c r="K26" s="273">
        <f t="shared" si="0"/>
        <v>0</v>
      </c>
      <c r="M26" s="193"/>
      <c r="N26" s="4"/>
      <c r="O26" s="4"/>
      <c r="P26" s="17"/>
      <c r="Q26" s="24"/>
      <c r="R26" s="4"/>
      <c r="S26" s="29"/>
      <c r="T26" s="25"/>
      <c r="U26" s="25"/>
      <c r="V26" s="170"/>
    </row>
    <row r="27" spans="1:22" ht="12.75" hidden="1">
      <c r="A27" s="65"/>
      <c r="B27" s="16"/>
      <c r="C27" s="16"/>
      <c r="D27" s="20"/>
      <c r="E27" s="15"/>
      <c r="F27" s="26"/>
      <c r="G27" s="16"/>
      <c r="H27" s="16"/>
      <c r="I27" s="21"/>
      <c r="J27" s="22"/>
      <c r="K27" s="273">
        <f t="shared" si="0"/>
        <v>0</v>
      </c>
      <c r="M27" s="193"/>
      <c r="N27" s="4"/>
      <c r="O27" s="4"/>
      <c r="P27" s="17"/>
      <c r="Q27" s="24"/>
      <c r="R27" s="4"/>
      <c r="S27" s="29"/>
      <c r="T27" s="25"/>
      <c r="U27" s="25"/>
      <c r="V27" s="170"/>
    </row>
    <row r="28" spans="1:22" ht="12.75">
      <c r="A28" s="65"/>
      <c r="B28" s="16"/>
      <c r="C28" s="16"/>
      <c r="D28" s="20"/>
      <c r="E28" s="17" t="s">
        <v>186</v>
      </c>
      <c r="F28" s="28"/>
      <c r="G28" s="4"/>
      <c r="H28" s="4"/>
      <c r="I28" s="29"/>
      <c r="J28" s="30"/>
      <c r="K28" s="195">
        <f t="shared" si="0"/>
        <v>0</v>
      </c>
      <c r="M28" s="193"/>
      <c r="N28" s="4"/>
      <c r="O28" s="4"/>
      <c r="P28" s="17"/>
      <c r="Q28" s="24"/>
      <c r="R28" s="4"/>
      <c r="S28" s="29"/>
      <c r="T28" s="25"/>
      <c r="U28" s="25"/>
      <c r="V28" s="170"/>
    </row>
    <row r="29" spans="1:22" ht="12.75">
      <c r="A29" s="65"/>
      <c r="B29" s="16"/>
      <c r="C29" s="16"/>
      <c r="D29" s="20"/>
      <c r="E29" s="15"/>
      <c r="F29" s="26"/>
      <c r="G29" s="16"/>
      <c r="H29" s="16"/>
      <c r="I29" s="21"/>
      <c r="J29" s="22"/>
      <c r="K29" s="194"/>
      <c r="M29" s="193"/>
      <c r="N29" s="4"/>
      <c r="O29" s="4"/>
      <c r="P29" s="17"/>
      <c r="Q29" s="24"/>
      <c r="R29" s="4"/>
      <c r="S29" s="29"/>
      <c r="T29" s="25"/>
      <c r="U29" s="25"/>
      <c r="V29" s="170"/>
    </row>
    <row r="30" spans="1:22" ht="12.75">
      <c r="A30" s="65"/>
      <c r="B30" s="16"/>
      <c r="C30" s="16"/>
      <c r="D30" s="20"/>
      <c r="E30" s="15"/>
      <c r="F30" s="26"/>
      <c r="G30" s="16"/>
      <c r="H30" s="16"/>
      <c r="I30" s="21"/>
      <c r="J30" s="30"/>
      <c r="K30" s="194"/>
      <c r="M30" s="193"/>
      <c r="N30" s="4"/>
      <c r="O30" s="4"/>
      <c r="P30" s="17"/>
      <c r="Q30" s="24"/>
      <c r="R30" s="4"/>
      <c r="S30" s="29"/>
      <c r="T30" s="29"/>
      <c r="U30" s="25"/>
      <c r="V30" s="170"/>
    </row>
    <row r="31" spans="1:22" ht="12.75">
      <c r="A31" s="193"/>
      <c r="B31" s="4"/>
      <c r="C31" s="4">
        <v>3</v>
      </c>
      <c r="D31" s="20"/>
      <c r="E31" s="17" t="s">
        <v>107</v>
      </c>
      <c r="F31" s="28"/>
      <c r="G31" s="4"/>
      <c r="H31" s="4"/>
      <c r="I31" s="29">
        <f>SUM(I33:I38)</f>
        <v>0</v>
      </c>
      <c r="J31" s="30">
        <f>SUM(J33,J34,J37,H34,H36)</f>
        <v>0</v>
      </c>
      <c r="K31" s="194">
        <f>SUM(J31,I31)</f>
        <v>0</v>
      </c>
      <c r="M31" s="193"/>
      <c r="N31" s="4" t="s">
        <v>44</v>
      </c>
      <c r="O31" s="4"/>
      <c r="P31" s="17"/>
      <c r="Q31" s="4" t="s">
        <v>123</v>
      </c>
      <c r="R31" s="4"/>
      <c r="S31" s="29">
        <f>SUM(S32,S36,S34,S33,S37,S38,S39,S40,S43,S44)</f>
        <v>1690000</v>
      </c>
      <c r="T31" s="29">
        <f>SUM(T32,T36,T34,T33,T37,T38,T39,T40,T43,T44)</f>
        <v>16221850</v>
      </c>
      <c r="U31" s="29">
        <f aca="true" t="shared" si="2" ref="U31:U44">SUM(S31,T31)</f>
        <v>17911850</v>
      </c>
      <c r="V31" s="170"/>
    </row>
    <row r="32" spans="1:22" ht="12.75">
      <c r="A32" s="193"/>
      <c r="B32" s="4"/>
      <c r="C32" s="4"/>
      <c r="D32" s="18"/>
      <c r="E32" s="17"/>
      <c r="F32" s="26"/>
      <c r="G32" s="4"/>
      <c r="H32" s="4"/>
      <c r="I32" s="25"/>
      <c r="J32" s="22"/>
      <c r="K32" s="278">
        <f aca="true" t="shared" si="3" ref="K32:K37">SUM(J32,I32)</f>
        <v>0</v>
      </c>
      <c r="M32" s="193"/>
      <c r="N32" s="4"/>
      <c r="O32" s="16"/>
      <c r="P32" s="15"/>
      <c r="Q32" s="24" t="s">
        <v>157</v>
      </c>
      <c r="R32" s="24"/>
      <c r="S32" s="25"/>
      <c r="T32" s="25"/>
      <c r="U32" s="25">
        <f t="shared" si="2"/>
        <v>0</v>
      </c>
      <c r="V32" s="170"/>
    </row>
    <row r="33" spans="1:22" ht="12.75">
      <c r="A33" s="193"/>
      <c r="B33" s="4"/>
      <c r="C33" s="4"/>
      <c r="D33" s="230" t="s">
        <v>108</v>
      </c>
      <c r="E33" s="17"/>
      <c r="F33" s="26" t="s">
        <v>71</v>
      </c>
      <c r="G33" s="4"/>
      <c r="H33" s="4"/>
      <c r="I33" s="25"/>
      <c r="J33" s="22"/>
      <c r="K33" s="278">
        <f t="shared" si="3"/>
        <v>0</v>
      </c>
      <c r="M33" s="193"/>
      <c r="N33" s="4"/>
      <c r="O33" s="16"/>
      <c r="P33" s="15"/>
      <c r="Q33" s="27" t="s">
        <v>92</v>
      </c>
      <c r="R33" s="4"/>
      <c r="S33" s="25"/>
      <c r="T33" s="25">
        <v>200000</v>
      </c>
      <c r="U33" s="25">
        <f t="shared" si="2"/>
        <v>200000</v>
      </c>
      <c r="V33" s="170"/>
    </row>
    <row r="34" spans="1:22" ht="12.75">
      <c r="A34" s="193"/>
      <c r="B34" s="4"/>
      <c r="C34" s="4"/>
      <c r="D34" s="230" t="s">
        <v>109</v>
      </c>
      <c r="E34" s="17"/>
      <c r="F34" s="26" t="s">
        <v>78</v>
      </c>
      <c r="G34" s="4"/>
      <c r="H34" s="4"/>
      <c r="I34" s="25"/>
      <c r="J34" s="22"/>
      <c r="K34" s="278">
        <f t="shared" si="3"/>
        <v>0</v>
      </c>
      <c r="M34" s="193"/>
      <c r="N34" s="4"/>
      <c r="O34" s="16"/>
      <c r="P34" s="15"/>
      <c r="Q34" s="24" t="s">
        <v>101</v>
      </c>
      <c r="R34" s="4"/>
      <c r="S34" s="25"/>
      <c r="T34" s="25">
        <v>300000</v>
      </c>
      <c r="U34" s="25">
        <f t="shared" si="2"/>
        <v>300000</v>
      </c>
      <c r="V34" s="170"/>
    </row>
    <row r="35" spans="1:22" ht="12.75" hidden="1">
      <c r="A35" s="193"/>
      <c r="B35" s="4"/>
      <c r="C35" s="4"/>
      <c r="D35" s="230" t="s">
        <v>110</v>
      </c>
      <c r="E35" s="17"/>
      <c r="F35" s="31" t="s">
        <v>13</v>
      </c>
      <c r="G35" s="4"/>
      <c r="H35" s="4"/>
      <c r="I35" s="25"/>
      <c r="J35" s="22"/>
      <c r="K35" s="278">
        <f t="shared" si="3"/>
        <v>0</v>
      </c>
      <c r="M35" s="193"/>
      <c r="N35" s="4"/>
      <c r="O35" s="16"/>
      <c r="P35" s="15"/>
      <c r="Q35" s="27" t="s">
        <v>158</v>
      </c>
      <c r="R35" s="4"/>
      <c r="S35" s="25"/>
      <c r="T35" s="25"/>
      <c r="U35" s="25">
        <f t="shared" si="2"/>
        <v>0</v>
      </c>
      <c r="V35" s="170"/>
    </row>
    <row r="36" spans="1:22" ht="12.75">
      <c r="A36" s="193"/>
      <c r="B36" s="4"/>
      <c r="C36" s="4">
        <v>2</v>
      </c>
      <c r="D36" s="231"/>
      <c r="E36" s="17"/>
      <c r="F36" s="26" t="s">
        <v>140</v>
      </c>
      <c r="G36" s="4"/>
      <c r="H36" s="4"/>
      <c r="I36" s="25"/>
      <c r="J36" s="22"/>
      <c r="K36" s="278">
        <f t="shared" si="3"/>
        <v>0</v>
      </c>
      <c r="M36" s="193"/>
      <c r="N36" s="4"/>
      <c r="O36" s="16"/>
      <c r="P36" s="15"/>
      <c r="Q36" s="27" t="s">
        <v>159</v>
      </c>
      <c r="R36" s="4"/>
      <c r="S36" s="25">
        <v>1400000</v>
      </c>
      <c r="T36" s="25">
        <v>3709261</v>
      </c>
      <c r="U36" s="25">
        <f t="shared" si="2"/>
        <v>5109261</v>
      </c>
      <c r="V36" s="170"/>
    </row>
    <row r="37" spans="1:22" ht="12.75">
      <c r="A37" s="193"/>
      <c r="B37" s="4"/>
      <c r="C37" s="4"/>
      <c r="D37" s="230" t="s">
        <v>110</v>
      </c>
      <c r="E37" s="17"/>
      <c r="F37" s="26" t="s">
        <v>142</v>
      </c>
      <c r="G37" s="4"/>
      <c r="H37" s="4"/>
      <c r="I37" s="25"/>
      <c r="J37" s="22"/>
      <c r="K37" s="278">
        <f t="shared" si="3"/>
        <v>0</v>
      </c>
      <c r="M37" s="193"/>
      <c r="N37" s="4"/>
      <c r="O37" s="16"/>
      <c r="P37" s="15"/>
      <c r="Q37" s="27" t="s">
        <v>163</v>
      </c>
      <c r="R37" s="16"/>
      <c r="S37" s="25"/>
      <c r="T37" s="25">
        <v>2573876</v>
      </c>
      <c r="U37" s="25">
        <f t="shared" si="2"/>
        <v>2573876</v>
      </c>
      <c r="V37" s="170"/>
    </row>
    <row r="38" spans="1:22" ht="12.75">
      <c r="A38" s="193"/>
      <c r="B38" s="4"/>
      <c r="C38" s="4"/>
      <c r="D38" s="230"/>
      <c r="E38" s="17"/>
      <c r="F38" s="26"/>
      <c r="G38" s="4"/>
      <c r="H38" s="4"/>
      <c r="I38" s="29"/>
      <c r="J38" s="22"/>
      <c r="K38" s="194"/>
      <c r="M38" s="193"/>
      <c r="N38" s="4"/>
      <c r="O38" s="4"/>
      <c r="P38" s="17"/>
      <c r="Q38" s="27" t="s">
        <v>176</v>
      </c>
      <c r="R38" s="24"/>
      <c r="S38" s="25"/>
      <c r="T38" s="25"/>
      <c r="U38" s="25">
        <f t="shared" si="2"/>
        <v>0</v>
      </c>
      <c r="V38" s="170"/>
    </row>
    <row r="39" spans="1:22" ht="12.75">
      <c r="A39" s="193"/>
      <c r="B39" s="4"/>
      <c r="C39" s="4">
        <v>4</v>
      </c>
      <c r="D39" s="18"/>
      <c r="E39" s="17" t="s">
        <v>111</v>
      </c>
      <c r="F39" s="4"/>
      <c r="G39" s="4"/>
      <c r="H39" s="4"/>
      <c r="I39" s="29">
        <f>SUM(I40,I51)</f>
        <v>562544364</v>
      </c>
      <c r="J39" s="29">
        <f>SUM(J40)</f>
        <v>-16847173</v>
      </c>
      <c r="K39" s="195">
        <f>SUM(I39,J39)</f>
        <v>545697191</v>
      </c>
      <c r="M39" s="193"/>
      <c r="N39" s="4"/>
      <c r="O39" s="4"/>
      <c r="P39" s="17"/>
      <c r="Q39" s="27" t="s">
        <v>190</v>
      </c>
      <c r="R39" s="4"/>
      <c r="S39" s="25"/>
      <c r="T39" s="25"/>
      <c r="U39" s="25">
        <f t="shared" si="2"/>
        <v>0</v>
      </c>
      <c r="V39" s="170"/>
    </row>
    <row r="40" spans="1:22" ht="12.75">
      <c r="A40" s="65"/>
      <c r="B40" s="16"/>
      <c r="C40" s="4"/>
      <c r="D40" s="230" t="s">
        <v>112</v>
      </c>
      <c r="E40" s="15"/>
      <c r="F40" s="228" t="s">
        <v>72</v>
      </c>
      <c r="G40" s="16"/>
      <c r="H40" s="16"/>
      <c r="I40" s="21">
        <f>SUM(I43,I44,I47,I48,I49)</f>
        <v>560854364</v>
      </c>
      <c r="J40" s="21">
        <f>SUM(J43,J44,J47,J48,J49,J50)</f>
        <v>-16847173</v>
      </c>
      <c r="K40" s="279">
        <f>SUM(I40,J40)</f>
        <v>544007191</v>
      </c>
      <c r="M40" s="193"/>
      <c r="N40" s="4"/>
      <c r="O40" s="4"/>
      <c r="P40" s="17"/>
      <c r="Q40" s="27" t="s">
        <v>177</v>
      </c>
      <c r="R40" s="24"/>
      <c r="S40" s="21"/>
      <c r="T40" s="25">
        <v>8777414</v>
      </c>
      <c r="U40" s="25">
        <f t="shared" si="2"/>
        <v>8777414</v>
      </c>
      <c r="V40" s="170"/>
    </row>
    <row r="41" spans="1:22" ht="12.75" hidden="1">
      <c r="A41" s="65"/>
      <c r="B41" s="16"/>
      <c r="C41" s="4"/>
      <c r="D41" s="18"/>
      <c r="E41" s="15"/>
      <c r="F41" s="16"/>
      <c r="G41" s="16" t="s">
        <v>16</v>
      </c>
      <c r="H41" s="16"/>
      <c r="I41" s="21"/>
      <c r="J41" s="22"/>
      <c r="K41" s="279">
        <f aca="true" t="shared" si="4" ref="K41:K50">SUM(I41,J41)</f>
        <v>0</v>
      </c>
      <c r="M41" s="193"/>
      <c r="N41" s="4"/>
      <c r="O41" s="4"/>
      <c r="P41" s="17"/>
      <c r="Q41" s="27" t="s">
        <v>178</v>
      </c>
      <c r="R41" s="4"/>
      <c r="S41" s="21"/>
      <c r="T41" s="25"/>
      <c r="U41" s="25">
        <f t="shared" si="2"/>
        <v>0</v>
      </c>
      <c r="V41" s="170"/>
    </row>
    <row r="42" spans="1:22" ht="12.75" hidden="1">
      <c r="A42" s="65"/>
      <c r="B42" s="16"/>
      <c r="C42" s="4"/>
      <c r="D42" s="18"/>
      <c r="E42" s="15"/>
      <c r="F42" s="26"/>
      <c r="G42" s="16" t="s">
        <v>84</v>
      </c>
      <c r="H42" s="16"/>
      <c r="I42" s="21"/>
      <c r="J42" s="22"/>
      <c r="K42" s="279">
        <f t="shared" si="4"/>
        <v>0</v>
      </c>
      <c r="M42" s="193"/>
      <c r="N42" s="4"/>
      <c r="O42" s="4"/>
      <c r="P42" s="17"/>
      <c r="Q42" s="16"/>
      <c r="R42" s="16"/>
      <c r="S42" s="21"/>
      <c r="T42" s="25"/>
      <c r="U42" s="25">
        <f t="shared" si="2"/>
        <v>0</v>
      </c>
      <c r="V42" s="170"/>
    </row>
    <row r="43" spans="1:22" ht="12.75">
      <c r="A43" s="65"/>
      <c r="B43" s="16"/>
      <c r="C43" s="4"/>
      <c r="D43" s="18"/>
      <c r="E43" s="15"/>
      <c r="F43" s="26" t="s">
        <v>16</v>
      </c>
      <c r="G43" s="16"/>
      <c r="H43" s="16"/>
      <c r="I43" s="22">
        <v>192342940</v>
      </c>
      <c r="J43" s="22">
        <v>-20500000</v>
      </c>
      <c r="K43" s="279">
        <f t="shared" si="4"/>
        <v>171842940</v>
      </c>
      <c r="M43" s="193"/>
      <c r="N43" s="4"/>
      <c r="O43" s="4"/>
      <c r="P43" s="17"/>
      <c r="Q43" s="27" t="s">
        <v>178</v>
      </c>
      <c r="R43" s="4"/>
      <c r="S43" s="21"/>
      <c r="T43" s="25"/>
      <c r="U43" s="25">
        <f t="shared" si="2"/>
        <v>0</v>
      </c>
      <c r="V43" s="170"/>
    </row>
    <row r="44" spans="1:22" ht="12.75">
      <c r="A44" s="65"/>
      <c r="B44" s="16"/>
      <c r="C44" s="4"/>
      <c r="D44" s="18"/>
      <c r="E44" s="15"/>
      <c r="F44" s="26" t="s">
        <v>135</v>
      </c>
      <c r="G44" s="16"/>
      <c r="H44" s="16"/>
      <c r="I44" s="21">
        <v>49738008</v>
      </c>
      <c r="J44" s="21">
        <v>3652827</v>
      </c>
      <c r="K44" s="279">
        <f t="shared" si="4"/>
        <v>53390835</v>
      </c>
      <c r="M44" s="193"/>
      <c r="N44" s="4"/>
      <c r="O44" s="4"/>
      <c r="P44" s="17"/>
      <c r="Q44" s="27" t="s">
        <v>166</v>
      </c>
      <c r="R44" s="16"/>
      <c r="S44" s="21">
        <v>290000</v>
      </c>
      <c r="T44" s="25">
        <v>661299</v>
      </c>
      <c r="U44" s="25">
        <f t="shared" si="2"/>
        <v>951299</v>
      </c>
      <c r="V44" s="170"/>
    </row>
    <row r="45" spans="1:22" ht="12.75" hidden="1">
      <c r="A45" s="65"/>
      <c r="B45" s="16"/>
      <c r="C45" s="4"/>
      <c r="D45" s="18"/>
      <c r="E45" s="15"/>
      <c r="F45" s="26"/>
      <c r="G45" s="16" t="s">
        <v>91</v>
      </c>
      <c r="H45" s="16"/>
      <c r="I45" s="32"/>
      <c r="J45" s="32"/>
      <c r="K45" s="279">
        <f t="shared" si="4"/>
        <v>0</v>
      </c>
      <c r="M45" s="193"/>
      <c r="N45" s="4"/>
      <c r="O45" s="4"/>
      <c r="P45" s="17"/>
      <c r="Q45" s="24"/>
      <c r="R45" s="24"/>
      <c r="S45" s="25"/>
      <c r="T45" s="21"/>
      <c r="U45" s="21"/>
      <c r="V45" s="171"/>
    </row>
    <row r="46" spans="1:22" ht="12.75" hidden="1">
      <c r="A46" s="193"/>
      <c r="B46" s="4" t="s">
        <v>44</v>
      </c>
      <c r="C46" s="4"/>
      <c r="D46" s="18"/>
      <c r="E46" s="17" t="s">
        <v>97</v>
      </c>
      <c r="F46" s="28"/>
      <c r="G46" s="4"/>
      <c r="H46" s="16"/>
      <c r="I46" s="32"/>
      <c r="J46" s="32"/>
      <c r="K46" s="279">
        <f t="shared" si="4"/>
        <v>0</v>
      </c>
      <c r="M46" s="193"/>
      <c r="N46" s="4"/>
      <c r="O46" s="4"/>
      <c r="P46" s="17"/>
      <c r="Q46" s="24"/>
      <c r="R46" s="24"/>
      <c r="S46" s="25"/>
      <c r="T46" s="21"/>
      <c r="U46" s="21"/>
      <c r="V46" s="171"/>
    </row>
    <row r="47" spans="1:22" ht="12.75">
      <c r="A47" s="193"/>
      <c r="B47" s="4"/>
      <c r="C47" s="4"/>
      <c r="D47" s="18"/>
      <c r="E47" s="17"/>
      <c r="F47" s="27" t="s">
        <v>156</v>
      </c>
      <c r="G47" s="4"/>
      <c r="H47" s="16"/>
      <c r="I47" s="32">
        <v>318773416</v>
      </c>
      <c r="J47" s="22"/>
      <c r="K47" s="279">
        <f t="shared" si="4"/>
        <v>318773416</v>
      </c>
      <c r="M47" s="193"/>
      <c r="N47" s="4"/>
      <c r="O47" s="4"/>
      <c r="P47" s="17"/>
      <c r="Q47" s="24"/>
      <c r="R47" s="24"/>
      <c r="S47" s="25"/>
      <c r="T47" s="21"/>
      <c r="U47" s="21"/>
      <c r="V47" s="171"/>
    </row>
    <row r="48" spans="1:22" ht="12.75">
      <c r="A48" s="193"/>
      <c r="B48" s="4"/>
      <c r="C48" s="4"/>
      <c r="D48" s="18"/>
      <c r="E48" s="17"/>
      <c r="F48" s="27" t="s">
        <v>91</v>
      </c>
      <c r="G48" s="4"/>
      <c r="H48" s="16"/>
      <c r="I48" s="21"/>
      <c r="J48" s="22"/>
      <c r="K48" s="279">
        <f t="shared" si="4"/>
        <v>0</v>
      </c>
      <c r="M48" s="193"/>
      <c r="N48" s="4"/>
      <c r="O48" s="4"/>
      <c r="P48" s="17"/>
      <c r="Q48" s="24"/>
      <c r="R48" s="24"/>
      <c r="S48" s="25"/>
      <c r="T48" s="21"/>
      <c r="U48" s="21"/>
      <c r="V48" s="171"/>
    </row>
    <row r="49" spans="1:22" ht="12.75">
      <c r="A49" s="193"/>
      <c r="B49" s="4"/>
      <c r="C49" s="4"/>
      <c r="D49" s="18"/>
      <c r="E49" s="17"/>
      <c r="F49" s="27" t="s">
        <v>183</v>
      </c>
      <c r="G49" s="4"/>
      <c r="H49" s="16"/>
      <c r="I49" s="21"/>
      <c r="J49" s="32"/>
      <c r="K49" s="279">
        <f t="shared" si="4"/>
        <v>0</v>
      </c>
      <c r="M49" s="193"/>
      <c r="N49" s="4"/>
      <c r="O49" s="4"/>
      <c r="P49" s="17"/>
      <c r="Q49" s="24"/>
      <c r="R49" s="24"/>
      <c r="S49" s="25"/>
      <c r="T49" s="21"/>
      <c r="U49" s="21"/>
      <c r="V49" s="171"/>
    </row>
    <row r="50" spans="1:22" ht="12.75">
      <c r="A50" s="193"/>
      <c r="B50" s="4"/>
      <c r="C50" s="4"/>
      <c r="D50" s="18"/>
      <c r="E50" s="17"/>
      <c r="F50" s="27" t="s">
        <v>187</v>
      </c>
      <c r="G50" s="4"/>
      <c r="H50" s="16"/>
      <c r="I50" s="21"/>
      <c r="J50" s="21"/>
      <c r="K50" s="279">
        <f t="shared" si="4"/>
        <v>0</v>
      </c>
      <c r="M50" s="193"/>
      <c r="N50" s="4"/>
      <c r="O50" s="4"/>
      <c r="P50" s="17"/>
      <c r="Q50" s="24"/>
      <c r="R50" s="24"/>
      <c r="S50" s="25"/>
      <c r="T50" s="21"/>
      <c r="U50" s="21"/>
      <c r="V50" s="171"/>
    </row>
    <row r="51" spans="1:22" ht="12.75">
      <c r="A51" s="193"/>
      <c r="B51" s="4"/>
      <c r="C51" s="4">
        <v>3</v>
      </c>
      <c r="D51" s="18"/>
      <c r="E51" s="17"/>
      <c r="F51" s="28" t="s">
        <v>113</v>
      </c>
      <c r="G51" s="4"/>
      <c r="H51" s="16"/>
      <c r="I51" s="29">
        <f>SUM(I52)</f>
        <v>1690000</v>
      </c>
      <c r="J51" s="29">
        <f>SUM(J52)</f>
        <v>483362</v>
      </c>
      <c r="K51" s="195">
        <f>SUM(I51,J51,K61)</f>
        <v>2173362</v>
      </c>
      <c r="M51" s="193"/>
      <c r="N51" s="4"/>
      <c r="O51" s="4"/>
      <c r="P51" s="17"/>
      <c r="Q51" s="24"/>
      <c r="R51" s="24"/>
      <c r="S51" s="25"/>
      <c r="T51" s="21"/>
      <c r="U51" s="21"/>
      <c r="V51" s="171"/>
    </row>
    <row r="52" spans="1:22" ht="12.75">
      <c r="A52" s="65"/>
      <c r="B52" s="16"/>
      <c r="C52" s="4"/>
      <c r="D52" s="230" t="s">
        <v>108</v>
      </c>
      <c r="E52" s="15"/>
      <c r="F52" s="228" t="s">
        <v>73</v>
      </c>
      <c r="G52" s="16"/>
      <c r="H52" s="16"/>
      <c r="I52" s="21">
        <f>SUM(I53,I54,I55)</f>
        <v>1690000</v>
      </c>
      <c r="J52" s="21">
        <f>SUM(J53:J55)</f>
        <v>483362</v>
      </c>
      <c r="K52" s="279">
        <f>SUM(I52,J52,K62)</f>
        <v>2173362</v>
      </c>
      <c r="M52" s="193"/>
      <c r="N52" s="4"/>
      <c r="O52" s="4"/>
      <c r="P52" s="17"/>
      <c r="Q52" s="24"/>
      <c r="R52" s="24"/>
      <c r="S52" s="25"/>
      <c r="T52" s="21"/>
      <c r="U52" s="21"/>
      <c r="V52" s="171"/>
    </row>
    <row r="53" spans="1:22" ht="12.75">
      <c r="A53" s="65"/>
      <c r="B53" s="16"/>
      <c r="C53" s="16"/>
      <c r="D53" s="20"/>
      <c r="E53" s="15"/>
      <c r="F53" s="16" t="s">
        <v>16</v>
      </c>
      <c r="G53" s="16"/>
      <c r="H53" s="16"/>
      <c r="I53" s="21"/>
      <c r="J53" s="32"/>
      <c r="K53" s="279">
        <f>SUM(I53,J53,K63)</f>
        <v>0</v>
      </c>
      <c r="M53" s="65"/>
      <c r="N53" s="16"/>
      <c r="O53" s="16"/>
      <c r="P53" s="15"/>
      <c r="Q53" s="16"/>
      <c r="R53" s="16"/>
      <c r="S53" s="21"/>
      <c r="T53" s="21"/>
      <c r="U53" s="21"/>
      <c r="V53" s="171"/>
    </row>
    <row r="54" spans="1:22" ht="12.75">
      <c r="A54" s="65"/>
      <c r="B54" s="16"/>
      <c r="C54" s="16"/>
      <c r="D54" s="20"/>
      <c r="E54" s="15"/>
      <c r="F54" s="16" t="s">
        <v>114</v>
      </c>
      <c r="G54" s="16"/>
      <c r="H54" s="16"/>
      <c r="I54" s="21">
        <v>1690000</v>
      </c>
      <c r="J54" s="30">
        <v>483362</v>
      </c>
      <c r="K54" s="279">
        <f>SUM(I54,J54,K64)</f>
        <v>2173362</v>
      </c>
      <c r="M54" s="65"/>
      <c r="N54" s="16"/>
      <c r="O54" s="16"/>
      <c r="P54" s="15"/>
      <c r="Q54" s="16"/>
      <c r="R54" s="16"/>
      <c r="S54" s="21"/>
      <c r="T54" s="21"/>
      <c r="U54" s="21"/>
      <c r="V54" s="171"/>
    </row>
    <row r="55" spans="1:22" ht="12.75">
      <c r="A55" s="65"/>
      <c r="B55" s="16"/>
      <c r="C55" s="16"/>
      <c r="D55" s="20"/>
      <c r="E55" s="15"/>
      <c r="F55" s="16" t="s">
        <v>91</v>
      </c>
      <c r="H55" s="16"/>
      <c r="I55" s="21"/>
      <c r="J55" s="32"/>
      <c r="K55" s="279">
        <f>SUM(I55,J55,K65)</f>
        <v>0</v>
      </c>
      <c r="M55" s="65"/>
      <c r="N55" s="16"/>
      <c r="O55" s="16"/>
      <c r="P55" s="17"/>
      <c r="Q55" s="4"/>
      <c r="R55" s="4"/>
      <c r="S55" s="29"/>
      <c r="T55" s="29"/>
      <c r="U55" s="29"/>
      <c r="V55" s="171"/>
    </row>
    <row r="56" spans="1:22" ht="12.75">
      <c r="A56" s="65"/>
      <c r="B56" s="16"/>
      <c r="C56" s="16"/>
      <c r="D56" s="20"/>
      <c r="E56" s="17" t="s">
        <v>97</v>
      </c>
      <c r="F56" s="28"/>
      <c r="G56" s="1"/>
      <c r="H56" s="16"/>
      <c r="I56" s="29">
        <f>SUM(I57)</f>
        <v>0</v>
      </c>
      <c r="J56" s="29">
        <f>SUM(J57)</f>
        <v>0</v>
      </c>
      <c r="K56" s="195">
        <f>SUM(I56,J56)</f>
        <v>0</v>
      </c>
      <c r="M56" s="65"/>
      <c r="N56" s="16"/>
      <c r="O56" s="16"/>
      <c r="P56" s="15"/>
      <c r="Q56" s="16"/>
      <c r="R56" s="16"/>
      <c r="S56" s="21"/>
      <c r="T56" s="21"/>
      <c r="U56" s="21"/>
      <c r="V56" s="171"/>
    </row>
    <row r="57" spans="1:22" ht="13.5" thickBot="1">
      <c r="A57" s="65"/>
      <c r="B57" s="16"/>
      <c r="C57" s="16"/>
      <c r="D57" s="20"/>
      <c r="E57" s="15"/>
      <c r="F57" s="31" t="s">
        <v>113</v>
      </c>
      <c r="H57" s="16"/>
      <c r="I57" s="21"/>
      <c r="J57" s="32"/>
      <c r="K57" s="278">
        <f>SUM(I57,J57)</f>
        <v>0</v>
      </c>
      <c r="M57" s="65"/>
      <c r="N57" s="16"/>
      <c r="O57" s="16"/>
      <c r="P57" s="15"/>
      <c r="Q57" s="16"/>
      <c r="R57" s="16"/>
      <c r="S57" s="21"/>
      <c r="T57" s="29"/>
      <c r="U57" s="29"/>
      <c r="V57" s="170"/>
    </row>
    <row r="58" spans="1:22" ht="14.25" thickBot="1" thickTop="1">
      <c r="A58" s="43" t="s">
        <v>104</v>
      </c>
      <c r="B58" s="42" t="s">
        <v>115</v>
      </c>
      <c r="C58" s="42"/>
      <c r="D58" s="202"/>
      <c r="E58" s="203"/>
      <c r="F58" s="232"/>
      <c r="G58" s="42"/>
      <c r="H58" s="63"/>
      <c r="I58" s="205">
        <f>SUM(I10,I28,I31,I39,I56)</f>
        <v>606419271</v>
      </c>
      <c r="J58" s="204">
        <f>SUM(J10,J28,J31,J39,J56,J51)</f>
        <v>-16363811</v>
      </c>
      <c r="K58" s="206">
        <f>SUM(I58,J58)</f>
        <v>590055460</v>
      </c>
      <c r="M58" s="43" t="s">
        <v>120</v>
      </c>
      <c r="N58" s="63"/>
      <c r="O58" s="42" t="s">
        <v>121</v>
      </c>
      <c r="P58" s="90"/>
      <c r="Q58" s="63"/>
      <c r="R58" s="63"/>
      <c r="S58" s="205">
        <f>SUM(S8,S31)</f>
        <v>606419271</v>
      </c>
      <c r="T58" s="205">
        <f>SUM(T31,T8,T55)</f>
        <v>21239696</v>
      </c>
      <c r="U58" s="205">
        <f>SUM(S58,T58)</f>
        <v>627658967</v>
      </c>
      <c r="V58" s="171"/>
    </row>
    <row r="59" spans="1:22" ht="13.5" hidden="1" thickTop="1">
      <c r="A59" s="193" t="s">
        <v>116</v>
      </c>
      <c r="B59" s="4"/>
      <c r="C59" s="4"/>
      <c r="D59" s="18"/>
      <c r="E59" s="17" t="s">
        <v>18</v>
      </c>
      <c r="F59" s="26"/>
      <c r="G59" s="16"/>
      <c r="H59" s="16"/>
      <c r="I59" s="21"/>
      <c r="J59" s="32"/>
      <c r="K59" s="196"/>
      <c r="M59" s="65"/>
      <c r="N59" s="4" t="s">
        <v>14</v>
      </c>
      <c r="O59" s="4"/>
      <c r="P59" s="17" t="s">
        <v>124</v>
      </c>
      <c r="Q59" s="27"/>
      <c r="R59" s="4"/>
      <c r="S59" s="29"/>
      <c r="T59" s="21"/>
      <c r="U59" s="21"/>
      <c r="V59" s="171"/>
    </row>
    <row r="60" spans="1:22" ht="13.5" hidden="1" thickTop="1">
      <c r="A60" s="193"/>
      <c r="B60" s="4" t="s">
        <v>19</v>
      </c>
      <c r="C60" s="4"/>
      <c r="D60" s="18"/>
      <c r="E60" s="15"/>
      <c r="F60" s="28" t="s">
        <v>117</v>
      </c>
      <c r="G60" s="16"/>
      <c r="H60" s="16"/>
      <c r="I60" s="21"/>
      <c r="J60" s="32"/>
      <c r="K60" s="196"/>
      <c r="M60" s="65"/>
      <c r="N60" s="16"/>
      <c r="O60" s="4">
        <v>2</v>
      </c>
      <c r="P60" s="17"/>
      <c r="Q60" s="28" t="s">
        <v>125</v>
      </c>
      <c r="R60" s="4"/>
      <c r="S60" s="29"/>
      <c r="T60" s="21"/>
      <c r="U60" s="21"/>
      <c r="V60" s="171"/>
    </row>
    <row r="61" spans="1:22" ht="13.5" hidden="1" thickTop="1">
      <c r="A61" s="193"/>
      <c r="B61" s="4"/>
      <c r="C61" s="4">
        <v>1</v>
      </c>
      <c r="D61" s="18"/>
      <c r="E61" s="15"/>
      <c r="F61" s="26" t="s">
        <v>118</v>
      </c>
      <c r="G61" s="16"/>
      <c r="H61" s="16"/>
      <c r="I61" s="21"/>
      <c r="J61" s="32"/>
      <c r="K61" s="196"/>
      <c r="M61" s="65"/>
      <c r="N61" s="16"/>
      <c r="O61" s="4"/>
      <c r="P61" s="17"/>
      <c r="Q61" s="27"/>
      <c r="R61" s="24" t="s">
        <v>11</v>
      </c>
      <c r="S61" s="25"/>
      <c r="T61" s="21"/>
      <c r="U61" s="21"/>
      <c r="V61" s="171"/>
    </row>
    <row r="62" spans="1:22" ht="13.5" hidden="1" thickTop="1">
      <c r="A62" s="193"/>
      <c r="B62" s="4"/>
      <c r="C62" s="4">
        <v>2</v>
      </c>
      <c r="D62" s="18"/>
      <c r="E62" s="15"/>
      <c r="F62" s="26" t="s">
        <v>119</v>
      </c>
      <c r="G62" s="16"/>
      <c r="H62" s="16"/>
      <c r="I62" s="21"/>
      <c r="J62" s="32"/>
      <c r="K62" s="196"/>
      <c r="M62" s="193"/>
      <c r="N62" s="16"/>
      <c r="O62" s="4"/>
      <c r="P62" s="17"/>
      <c r="Q62" s="4"/>
      <c r="R62" s="24"/>
      <c r="S62" s="25"/>
      <c r="T62" s="21"/>
      <c r="U62" s="21"/>
      <c r="V62" s="171"/>
    </row>
    <row r="63" spans="1:22" ht="14.25" hidden="1" thickBot="1" thickTop="1">
      <c r="A63" s="43"/>
      <c r="B63" s="42" t="s">
        <v>22</v>
      </c>
      <c r="C63" s="42"/>
      <c r="D63" s="202"/>
      <c r="E63" s="90"/>
      <c r="F63" s="225"/>
      <c r="G63" s="63"/>
      <c r="H63" s="63"/>
      <c r="I63" s="21"/>
      <c r="J63" s="32"/>
      <c r="K63" s="196"/>
      <c r="M63" s="207"/>
      <c r="N63" s="63"/>
      <c r="O63" s="42" t="s">
        <v>23</v>
      </c>
      <c r="P63" s="203"/>
      <c r="Q63" s="42"/>
      <c r="R63" s="42"/>
      <c r="S63" s="29"/>
      <c r="T63" s="21"/>
      <c r="U63" s="21"/>
      <c r="V63" s="171"/>
    </row>
    <row r="64" spans="1:22" ht="13.5" hidden="1" thickTop="1">
      <c r="A64" s="193"/>
      <c r="B64" s="4"/>
      <c r="C64" s="4"/>
      <c r="D64" s="65"/>
      <c r="E64" s="26"/>
      <c r="F64" s="16"/>
      <c r="G64" s="16"/>
      <c r="H64" s="21"/>
      <c r="I64" s="21"/>
      <c r="J64" s="32"/>
      <c r="K64" s="196"/>
      <c r="M64" s="65"/>
      <c r="N64" s="4"/>
      <c r="O64" s="208"/>
      <c r="P64" s="16"/>
      <c r="Q64" s="26"/>
      <c r="R64" s="16"/>
      <c r="S64" s="21"/>
      <c r="T64" s="21"/>
      <c r="U64" s="21"/>
      <c r="V64" s="171"/>
    </row>
    <row r="65" spans="1:22" ht="13.5" hidden="1" thickTop="1">
      <c r="A65" s="193"/>
      <c r="B65" s="4"/>
      <c r="C65" s="4"/>
      <c r="D65" s="65"/>
      <c r="E65" s="26"/>
      <c r="F65" s="16"/>
      <c r="G65" s="16"/>
      <c r="H65" s="21"/>
      <c r="I65" s="21"/>
      <c r="J65" s="32"/>
      <c r="K65" s="196"/>
      <c r="M65" s="65"/>
      <c r="N65" s="4"/>
      <c r="O65" s="208"/>
      <c r="P65" s="16"/>
      <c r="Q65" s="26"/>
      <c r="R65" s="16"/>
      <c r="S65" s="21"/>
      <c r="T65" s="21"/>
      <c r="U65" s="21"/>
      <c r="V65" s="171"/>
    </row>
    <row r="66" spans="1:22" ht="13.5" thickTop="1">
      <c r="A66" s="193" t="s">
        <v>116</v>
      </c>
      <c r="B66" s="4"/>
      <c r="C66" s="4"/>
      <c r="D66" s="18"/>
      <c r="E66" s="17" t="s">
        <v>18</v>
      </c>
      <c r="F66" s="26"/>
      <c r="G66" s="16"/>
      <c r="H66" s="16"/>
      <c r="I66" s="29">
        <f>SUM(I68,I69)</f>
        <v>0</v>
      </c>
      <c r="J66" s="29">
        <f>SUM(J68,J69)</f>
        <v>39142141</v>
      </c>
      <c r="K66" s="195">
        <f>SUM(I66,J66)</f>
        <v>39142141</v>
      </c>
      <c r="L66" s="16"/>
      <c r="M66" s="65"/>
      <c r="N66" s="4" t="s">
        <v>14</v>
      </c>
      <c r="O66" s="4"/>
      <c r="P66" s="17" t="s">
        <v>124</v>
      </c>
      <c r="Q66" s="27"/>
      <c r="R66" s="4"/>
      <c r="S66" s="29">
        <f>SUM(S68,S69)</f>
        <v>0</v>
      </c>
      <c r="T66" s="29">
        <f>SUM(T68,T69)</f>
        <v>1538634</v>
      </c>
      <c r="U66" s="29">
        <f>SUM(T66,S66)</f>
        <v>1538634</v>
      </c>
      <c r="V66" s="171"/>
    </row>
    <row r="67" spans="1:22" ht="12.75" hidden="1">
      <c r="A67" s="193"/>
      <c r="B67" s="4" t="s">
        <v>19</v>
      </c>
      <c r="C67" s="4"/>
      <c r="D67" s="18"/>
      <c r="E67" s="15"/>
      <c r="F67" s="28" t="s">
        <v>117</v>
      </c>
      <c r="G67" s="16"/>
      <c r="H67" s="16"/>
      <c r="I67" s="21"/>
      <c r="J67" s="32"/>
      <c r="K67" s="196"/>
      <c r="L67" s="16"/>
      <c r="M67" s="65"/>
      <c r="N67" s="16"/>
      <c r="O67" s="4">
        <v>2</v>
      </c>
      <c r="P67" s="17"/>
      <c r="Q67" s="28" t="s">
        <v>125</v>
      </c>
      <c r="R67" s="4"/>
      <c r="S67" s="29"/>
      <c r="T67" s="32"/>
      <c r="U67" s="21"/>
      <c r="V67" s="171"/>
    </row>
    <row r="68" spans="1:22" ht="12.75">
      <c r="A68" s="193"/>
      <c r="B68" s="4"/>
      <c r="C68" s="4">
        <v>1</v>
      </c>
      <c r="D68" s="18"/>
      <c r="E68" s="15"/>
      <c r="F68" s="26" t="s">
        <v>118</v>
      </c>
      <c r="G68" s="16"/>
      <c r="H68" s="16"/>
      <c r="I68" s="21"/>
      <c r="J68" s="22">
        <v>39142141</v>
      </c>
      <c r="K68" s="194">
        <f>SUM(I68,J68)</f>
        <v>39142141</v>
      </c>
      <c r="L68" s="16"/>
      <c r="M68" s="65"/>
      <c r="N68" s="16"/>
      <c r="O68" s="4"/>
      <c r="P68" s="17"/>
      <c r="Q68" s="27"/>
      <c r="R68" s="24" t="s">
        <v>11</v>
      </c>
      <c r="S68" s="25"/>
      <c r="T68" s="21">
        <v>1538634</v>
      </c>
      <c r="U68" s="21">
        <f>SUM(S68,T68)</f>
        <v>1538634</v>
      </c>
      <c r="V68" s="170"/>
    </row>
    <row r="69" spans="1:22" ht="13.5" thickBot="1">
      <c r="A69" s="193"/>
      <c r="B69" s="4"/>
      <c r="C69" s="4">
        <v>2</v>
      </c>
      <c r="D69" s="18"/>
      <c r="E69" s="15"/>
      <c r="F69" s="26" t="s">
        <v>119</v>
      </c>
      <c r="G69" s="16"/>
      <c r="H69" s="16"/>
      <c r="I69" s="21"/>
      <c r="J69" s="22"/>
      <c r="K69" s="194">
        <f>SUM(I69,J69)</f>
        <v>0</v>
      </c>
      <c r="L69" s="16"/>
      <c r="M69" s="193"/>
      <c r="N69" s="16"/>
      <c r="O69" s="4"/>
      <c r="P69" s="17"/>
      <c r="Q69" s="4"/>
      <c r="R69" s="24"/>
      <c r="S69" s="25"/>
      <c r="T69" s="233"/>
      <c r="U69" s="21">
        <f>SUM(S69,T69)</f>
        <v>0</v>
      </c>
      <c r="V69" s="170"/>
    </row>
    <row r="70" spans="1:22" ht="14.25" thickBot="1" thickTop="1">
      <c r="A70" s="43"/>
      <c r="B70" s="42" t="s">
        <v>22</v>
      </c>
      <c r="C70" s="42"/>
      <c r="D70" s="202"/>
      <c r="E70" s="90"/>
      <c r="F70" s="225"/>
      <c r="G70" s="63"/>
      <c r="H70" s="63"/>
      <c r="I70" s="205">
        <f>SUM(I58,I66)</f>
        <v>606419271</v>
      </c>
      <c r="J70" s="205">
        <f>SUM(J58,J66)</f>
        <v>22778330</v>
      </c>
      <c r="K70" s="93">
        <f>SUM(I70,J70)</f>
        <v>629197601</v>
      </c>
      <c r="L70" s="16"/>
      <c r="M70" s="207"/>
      <c r="N70" s="63"/>
      <c r="O70" s="42" t="s">
        <v>23</v>
      </c>
      <c r="P70" s="203"/>
      <c r="Q70" s="42"/>
      <c r="R70" s="42"/>
      <c r="S70" s="205">
        <f>SUM(S8,S31,S66)</f>
        <v>606419271</v>
      </c>
      <c r="T70" s="205">
        <f>SUM(T58,T66)</f>
        <v>22778330</v>
      </c>
      <c r="U70" s="205">
        <f>SUM(S70,T70)</f>
        <v>629197601</v>
      </c>
      <c r="V70" s="170"/>
    </row>
    <row r="71" spans="1:22" ht="13.5" thickTop="1">
      <c r="A71" s="4"/>
      <c r="B71" s="4"/>
      <c r="C71" s="4"/>
      <c r="D71" s="4"/>
      <c r="E71" s="4"/>
      <c r="F71" s="4"/>
      <c r="G71" s="4"/>
      <c r="H71" s="117"/>
      <c r="I71" s="117"/>
      <c r="J71" s="117"/>
      <c r="K71" s="117"/>
      <c r="L71" s="16"/>
      <c r="M71" s="16"/>
      <c r="N71" s="16"/>
      <c r="O71" s="16"/>
      <c r="P71" s="4"/>
      <c r="Q71" s="4"/>
      <c r="R71" s="4"/>
      <c r="S71" s="117"/>
      <c r="T71" s="107"/>
      <c r="U71" s="107"/>
      <c r="V71" s="117"/>
    </row>
    <row r="72" spans="1:22" ht="12.75">
      <c r="A72" s="4"/>
      <c r="B72" s="4"/>
      <c r="C72" s="4"/>
      <c r="D72" s="4"/>
      <c r="E72" s="4"/>
      <c r="F72" s="4"/>
      <c r="G72" s="4"/>
      <c r="H72" s="117"/>
      <c r="I72" s="117"/>
      <c r="J72" s="117"/>
      <c r="K72" s="117"/>
      <c r="M72" s="16"/>
      <c r="N72" s="16"/>
      <c r="O72" s="16"/>
      <c r="P72" s="4"/>
      <c r="Q72" s="4"/>
      <c r="R72" s="4"/>
      <c r="S72" s="117"/>
      <c r="T72" s="107"/>
      <c r="U72" s="107"/>
      <c r="V72" s="117"/>
    </row>
    <row r="73" spans="1:22" ht="12.75">
      <c r="A73" s="4"/>
      <c r="B73" s="4"/>
      <c r="C73" s="4"/>
      <c r="D73" s="4"/>
      <c r="E73" s="4"/>
      <c r="F73" s="4"/>
      <c r="G73" s="4"/>
      <c r="H73" s="117"/>
      <c r="I73" s="117"/>
      <c r="J73" s="117"/>
      <c r="K73" s="117"/>
      <c r="M73" s="16"/>
      <c r="N73" s="16"/>
      <c r="O73" s="16"/>
      <c r="P73" s="4"/>
      <c r="Q73" s="4"/>
      <c r="R73" s="4"/>
      <c r="S73" s="117"/>
      <c r="U73" s="107"/>
      <c r="V73" s="117"/>
    </row>
    <row r="74" spans="1:22" ht="12.75">
      <c r="A74" s="4"/>
      <c r="B74" s="4"/>
      <c r="C74" s="4"/>
      <c r="D74" s="4"/>
      <c r="E74" s="4"/>
      <c r="F74" s="4"/>
      <c r="G74" s="4"/>
      <c r="H74" s="117"/>
      <c r="I74" s="117"/>
      <c r="J74" s="117"/>
      <c r="K74" s="117"/>
      <c r="M74" s="16"/>
      <c r="N74" s="16"/>
      <c r="O74" s="16"/>
      <c r="P74" s="4"/>
      <c r="Q74" s="4"/>
      <c r="R74" s="4"/>
      <c r="S74" s="117"/>
      <c r="T74" s="107"/>
      <c r="U74" s="107"/>
      <c r="V74" s="117"/>
    </row>
    <row r="75" spans="1:22" ht="12.75">
      <c r="A75" s="4"/>
      <c r="B75" s="4"/>
      <c r="C75" s="4"/>
      <c r="D75" s="4"/>
      <c r="E75" s="4"/>
      <c r="F75" s="4"/>
      <c r="G75" s="4"/>
      <c r="H75" s="117"/>
      <c r="I75" s="117"/>
      <c r="J75" s="117"/>
      <c r="K75" s="117"/>
      <c r="M75" s="16"/>
      <c r="N75" s="16"/>
      <c r="O75" s="16"/>
      <c r="P75" s="4"/>
      <c r="Q75" s="4"/>
      <c r="R75" s="4"/>
      <c r="S75" s="117"/>
      <c r="T75" s="107"/>
      <c r="U75" s="107"/>
      <c r="V75" s="117"/>
    </row>
    <row r="76" spans="1:22" ht="12.75" hidden="1">
      <c r="A76" s="4"/>
      <c r="B76" s="4"/>
      <c r="C76" s="4"/>
      <c r="D76" s="4"/>
      <c r="E76" s="4"/>
      <c r="F76" s="4"/>
      <c r="G76" s="4"/>
      <c r="H76" s="117"/>
      <c r="I76" s="117"/>
      <c r="J76" s="117"/>
      <c r="K76" s="117"/>
      <c r="M76" s="16"/>
      <c r="N76" s="16"/>
      <c r="O76" s="16"/>
      <c r="P76" s="4"/>
      <c r="Q76" s="4"/>
      <c r="R76" s="4"/>
      <c r="S76" s="117"/>
      <c r="T76" s="107"/>
      <c r="U76" s="107"/>
      <c r="V76" s="117"/>
    </row>
    <row r="77" spans="1:22" ht="12.75" hidden="1">
      <c r="A77" s="4"/>
      <c r="B77" s="4"/>
      <c r="C77" s="4"/>
      <c r="D77" s="4"/>
      <c r="E77" s="4"/>
      <c r="F77" s="4"/>
      <c r="G77" s="4"/>
      <c r="H77" s="117"/>
      <c r="I77" s="117"/>
      <c r="J77" s="117"/>
      <c r="K77" s="117"/>
      <c r="M77" s="16"/>
      <c r="N77" s="16"/>
      <c r="O77" s="16"/>
      <c r="P77" s="4"/>
      <c r="Q77" s="4"/>
      <c r="R77" s="4"/>
      <c r="S77" s="117"/>
      <c r="T77" s="107"/>
      <c r="U77" s="107"/>
      <c r="V77" s="117"/>
    </row>
    <row r="78" spans="1:22" ht="12.75" hidden="1">
      <c r="A78" s="4"/>
      <c r="B78" s="4"/>
      <c r="C78" s="4"/>
      <c r="D78" s="4"/>
      <c r="E78" s="4"/>
      <c r="F78" s="4"/>
      <c r="G78" s="4"/>
      <c r="H78" s="117"/>
      <c r="I78" s="117"/>
      <c r="J78" s="117"/>
      <c r="K78" s="117"/>
      <c r="M78" s="16"/>
      <c r="N78" s="16"/>
      <c r="O78" s="16"/>
      <c r="P78" s="4"/>
      <c r="Q78" s="4"/>
      <c r="R78" s="4"/>
      <c r="S78" s="117"/>
      <c r="T78" s="107"/>
      <c r="U78" s="107"/>
      <c r="V78" s="117"/>
    </row>
    <row r="79" spans="1:22" ht="12.75" hidden="1">
      <c r="A79" s="4"/>
      <c r="B79" s="4"/>
      <c r="C79" s="4"/>
      <c r="D79" s="4"/>
      <c r="E79" s="4"/>
      <c r="F79" s="4"/>
      <c r="G79" s="4"/>
      <c r="H79" s="117"/>
      <c r="I79" s="117"/>
      <c r="J79" s="117"/>
      <c r="K79" s="117"/>
      <c r="M79" s="16"/>
      <c r="N79" s="16"/>
      <c r="O79" s="16"/>
      <c r="P79" s="4"/>
      <c r="Q79" s="4"/>
      <c r="R79" s="4"/>
      <c r="S79" s="117"/>
      <c r="T79" s="107"/>
      <c r="U79" s="107"/>
      <c r="V79" s="117"/>
    </row>
    <row r="80" spans="1:22" ht="12.75" hidden="1">
      <c r="A80" s="4"/>
      <c r="B80" s="4"/>
      <c r="C80" s="4"/>
      <c r="D80" s="4"/>
      <c r="E80" s="4"/>
      <c r="F80" s="4"/>
      <c r="G80" s="4"/>
      <c r="H80" s="117"/>
      <c r="I80" s="117"/>
      <c r="J80" s="117"/>
      <c r="K80" s="117"/>
      <c r="M80" s="16"/>
      <c r="N80" s="16"/>
      <c r="O80" s="16"/>
      <c r="P80" s="4"/>
      <c r="Q80" s="4"/>
      <c r="R80" s="4"/>
      <c r="S80" s="117"/>
      <c r="T80" s="107"/>
      <c r="U80" s="107"/>
      <c r="V80" s="117"/>
    </row>
    <row r="81" spans="1:22" ht="12.75" hidden="1">
      <c r="A81" s="4"/>
      <c r="B81" s="4"/>
      <c r="C81" s="4"/>
      <c r="D81" s="4"/>
      <c r="E81" s="4"/>
      <c r="F81" s="4"/>
      <c r="G81" s="4"/>
      <c r="H81" s="117"/>
      <c r="I81" s="117"/>
      <c r="J81" s="117"/>
      <c r="K81" s="117"/>
      <c r="M81" s="16"/>
      <c r="N81" s="16"/>
      <c r="O81" s="16"/>
      <c r="P81" s="4"/>
      <c r="Q81" s="4"/>
      <c r="R81" s="4"/>
      <c r="S81" s="117"/>
      <c r="T81" s="107"/>
      <c r="U81" s="107"/>
      <c r="V81" s="117"/>
    </row>
    <row r="82" spans="1:22" ht="12.75" hidden="1">
      <c r="A82" s="4"/>
      <c r="B82" s="4"/>
      <c r="C82" s="4"/>
      <c r="D82" s="4"/>
      <c r="E82" s="4"/>
      <c r="F82" s="4"/>
      <c r="G82" s="4"/>
      <c r="H82" s="117"/>
      <c r="I82" s="117"/>
      <c r="J82" s="117"/>
      <c r="K82" s="117"/>
      <c r="M82" s="16"/>
      <c r="N82" s="16"/>
      <c r="O82" s="16"/>
      <c r="P82" s="4"/>
      <c r="Q82" s="4"/>
      <c r="R82" s="4"/>
      <c r="S82" s="117"/>
      <c r="T82" s="107"/>
      <c r="U82" s="107"/>
      <c r="V82" s="117"/>
    </row>
    <row r="83" spans="1:22" ht="12.75" hidden="1">
      <c r="A83" s="4"/>
      <c r="B83" s="4"/>
      <c r="C83" s="4"/>
      <c r="D83" s="4"/>
      <c r="E83" s="4"/>
      <c r="F83" s="4"/>
      <c r="G83" s="4"/>
      <c r="H83" s="117"/>
      <c r="I83" s="117"/>
      <c r="J83" s="117"/>
      <c r="K83" s="117"/>
      <c r="M83" s="16"/>
      <c r="N83" s="16"/>
      <c r="O83" s="16"/>
      <c r="P83" s="4"/>
      <c r="Q83" s="4"/>
      <c r="R83" s="4"/>
      <c r="S83" s="117"/>
      <c r="T83" s="107"/>
      <c r="U83" s="107"/>
      <c r="V83" s="117"/>
    </row>
    <row r="84" spans="1:22" ht="12.75" hidden="1">
      <c r="A84" s="16"/>
      <c r="B84" s="16"/>
      <c r="C84" s="16"/>
      <c r="D84" s="16"/>
      <c r="E84" s="16"/>
      <c r="F84" s="16"/>
      <c r="G84" s="16"/>
      <c r="H84" s="16"/>
      <c r="I84" s="107"/>
      <c r="J84" s="107"/>
      <c r="K84" s="107"/>
      <c r="M84" s="16"/>
      <c r="N84" s="16"/>
      <c r="O84" s="16"/>
      <c r="P84" s="16"/>
      <c r="Q84" s="16"/>
      <c r="R84" s="16"/>
      <c r="S84" s="107"/>
      <c r="T84" s="107"/>
      <c r="U84" s="107"/>
      <c r="V84" s="107"/>
    </row>
    <row r="85" spans="1:22" ht="12.75" hidden="1">
      <c r="A85" s="16"/>
      <c r="B85" s="16"/>
      <c r="C85" s="16"/>
      <c r="D85" s="16"/>
      <c r="E85" s="16"/>
      <c r="F85" s="16"/>
      <c r="G85" s="16"/>
      <c r="H85" s="16"/>
      <c r="I85" s="107"/>
      <c r="J85" s="107"/>
      <c r="K85" s="107"/>
      <c r="M85" s="16"/>
      <c r="N85" s="16"/>
      <c r="O85" s="16"/>
      <c r="P85" s="16"/>
      <c r="Q85" s="16"/>
      <c r="R85" s="16"/>
      <c r="S85" s="107"/>
      <c r="T85" s="107"/>
      <c r="U85" s="107"/>
      <c r="V85" s="107"/>
    </row>
    <row r="86" spans="1:22" ht="12.75" hidden="1">
      <c r="A86" s="16"/>
      <c r="B86" s="16"/>
      <c r="C86" s="16"/>
      <c r="D86" s="16"/>
      <c r="E86" s="16"/>
      <c r="F86" s="16"/>
      <c r="G86" s="16"/>
      <c r="H86" s="16"/>
      <c r="I86" s="107"/>
      <c r="J86" s="107"/>
      <c r="K86" s="107"/>
      <c r="M86" s="16"/>
      <c r="N86" s="16"/>
      <c r="O86" s="16"/>
      <c r="P86" s="16"/>
      <c r="Q86" s="16"/>
      <c r="R86" s="16"/>
      <c r="S86" s="107"/>
      <c r="T86" s="107"/>
      <c r="U86" s="107"/>
      <c r="V86" s="107"/>
    </row>
    <row r="87" spans="1:22" ht="12.75" hidden="1">
      <c r="A87" s="16"/>
      <c r="B87" s="16"/>
      <c r="C87" s="16"/>
      <c r="D87" s="16"/>
      <c r="E87" s="16"/>
      <c r="F87" s="16"/>
      <c r="G87" s="16"/>
      <c r="H87" s="16"/>
      <c r="I87" s="107"/>
      <c r="J87" s="107"/>
      <c r="K87" s="107"/>
      <c r="M87" s="16"/>
      <c r="N87" s="16"/>
      <c r="O87" s="16"/>
      <c r="P87" s="16"/>
      <c r="Q87" s="16"/>
      <c r="R87" s="16"/>
      <c r="S87" s="107"/>
      <c r="T87" s="107"/>
      <c r="U87" s="107"/>
      <c r="V87" s="107"/>
    </row>
    <row r="88" spans="1:22" ht="12.75" hidden="1">
      <c r="A88" s="16"/>
      <c r="B88" s="16"/>
      <c r="C88" s="16"/>
      <c r="D88" s="16"/>
      <c r="E88" s="16"/>
      <c r="F88" s="16"/>
      <c r="G88" s="16"/>
      <c r="H88" s="16"/>
      <c r="I88" s="107"/>
      <c r="J88" s="107"/>
      <c r="K88" s="107"/>
      <c r="M88" s="16"/>
      <c r="N88" s="16"/>
      <c r="O88" s="16"/>
      <c r="P88" s="16"/>
      <c r="Q88" s="16"/>
      <c r="R88" s="16"/>
      <c r="S88" s="107"/>
      <c r="T88" s="107"/>
      <c r="U88" s="107"/>
      <c r="V88" s="107"/>
    </row>
    <row r="89" spans="1:17" ht="12.75" hidden="1">
      <c r="A89" s="16"/>
      <c r="B89" s="16"/>
      <c r="C89" s="16"/>
      <c r="G89" s="1"/>
      <c r="H89" s="1"/>
      <c r="I89" s="110"/>
      <c r="J89" s="110"/>
      <c r="K89" s="110"/>
      <c r="L89" s="1"/>
      <c r="M89" s="1"/>
      <c r="N89" s="1"/>
      <c r="O89" s="1"/>
      <c r="P89" s="1"/>
      <c r="Q89" s="1"/>
    </row>
    <row r="90" spans="1:17" ht="12.75" hidden="1">
      <c r="A90" s="16"/>
      <c r="B90" s="16"/>
      <c r="C90" s="16"/>
      <c r="G90" s="1"/>
      <c r="H90" s="1"/>
      <c r="I90" s="110"/>
      <c r="J90" s="110"/>
      <c r="K90" s="110"/>
      <c r="L90" s="1"/>
      <c r="M90" s="1"/>
      <c r="N90" s="1"/>
      <c r="O90" s="1"/>
      <c r="P90" s="1"/>
      <c r="Q90" s="1"/>
    </row>
    <row r="91" spans="1:17" ht="12.75" hidden="1">
      <c r="A91" s="16"/>
      <c r="B91" s="16"/>
      <c r="C91" s="16"/>
      <c r="G91" s="1"/>
      <c r="H91" s="1"/>
      <c r="I91" s="110"/>
      <c r="J91" s="110"/>
      <c r="K91" s="110"/>
      <c r="L91" s="1"/>
      <c r="M91" s="1"/>
      <c r="N91" s="1"/>
      <c r="O91" s="1"/>
      <c r="P91" s="1"/>
      <c r="Q91" s="1"/>
    </row>
    <row r="92" spans="1:17" ht="12.75" hidden="1">
      <c r="A92" s="16"/>
      <c r="B92" s="16"/>
      <c r="C92" s="16"/>
      <c r="G92" s="1"/>
      <c r="H92" s="1"/>
      <c r="I92" s="110"/>
      <c r="J92" s="110"/>
      <c r="K92" s="110"/>
      <c r="L92" s="1"/>
      <c r="M92" s="1"/>
      <c r="N92" s="1"/>
      <c r="O92" s="1"/>
      <c r="P92" s="1"/>
      <c r="Q92" s="1"/>
    </row>
    <row r="93" spans="1:17" ht="12.75" hidden="1">
      <c r="A93" s="16"/>
      <c r="B93" s="16"/>
      <c r="C93" s="16"/>
      <c r="G93" s="1"/>
      <c r="H93" s="1"/>
      <c r="I93" s="110"/>
      <c r="J93" s="110"/>
      <c r="K93" s="110"/>
      <c r="L93" s="1"/>
      <c r="M93" s="1"/>
      <c r="N93" s="1"/>
      <c r="O93" s="1"/>
      <c r="P93" s="1"/>
      <c r="Q93" s="1"/>
    </row>
    <row r="94" spans="1:17" ht="12.75" hidden="1">
      <c r="A94" s="16"/>
      <c r="B94" s="16"/>
      <c r="C94" s="16"/>
      <c r="G94" s="1"/>
      <c r="H94" s="1"/>
      <c r="I94" s="110"/>
      <c r="J94" s="110"/>
      <c r="K94" s="110"/>
      <c r="L94" s="1"/>
      <c r="M94" s="1"/>
      <c r="N94" s="1"/>
      <c r="O94" s="1"/>
      <c r="P94" s="1"/>
      <c r="Q94" s="1"/>
    </row>
    <row r="95" spans="1:17" ht="12.75" hidden="1">
      <c r="A95" s="16"/>
      <c r="B95" s="16"/>
      <c r="C95" s="16"/>
      <c r="G95" s="1"/>
      <c r="H95" s="1"/>
      <c r="I95" s="110"/>
      <c r="J95" s="110"/>
      <c r="K95" s="110"/>
      <c r="L95" s="1"/>
      <c r="M95" s="1"/>
      <c r="N95" s="1"/>
      <c r="O95" s="1"/>
      <c r="P95" s="1"/>
      <c r="Q95" s="1"/>
    </row>
    <row r="96" spans="1:17" ht="12.75" hidden="1">
      <c r="A96" s="16"/>
      <c r="B96" s="16"/>
      <c r="C96" s="16"/>
      <c r="G96" s="1"/>
      <c r="H96" s="1"/>
      <c r="I96" s="110"/>
      <c r="J96" s="110"/>
      <c r="K96" s="110"/>
      <c r="L96" s="1"/>
      <c r="M96" s="1"/>
      <c r="N96" s="1"/>
      <c r="O96" s="1"/>
      <c r="P96" s="1"/>
      <c r="Q96" s="1"/>
    </row>
    <row r="97" spans="1:17" ht="12.75" hidden="1">
      <c r="A97" s="16"/>
      <c r="B97" s="16"/>
      <c r="C97" s="16"/>
      <c r="G97" s="1"/>
      <c r="H97" s="1"/>
      <c r="I97" s="110"/>
      <c r="J97" s="110"/>
      <c r="K97" s="110"/>
      <c r="L97" s="1"/>
      <c r="M97" s="1"/>
      <c r="N97" s="1"/>
      <c r="O97" s="1"/>
      <c r="P97" s="1"/>
      <c r="Q97" s="1"/>
    </row>
    <row r="98" spans="1:17" ht="12.75" hidden="1">
      <c r="A98" s="16"/>
      <c r="B98" s="16"/>
      <c r="C98" s="16"/>
      <c r="G98" s="1"/>
      <c r="H98" s="1"/>
      <c r="I98" s="110"/>
      <c r="J98" s="110"/>
      <c r="K98" s="110"/>
      <c r="L98" s="1"/>
      <c r="M98" s="1"/>
      <c r="N98" s="1"/>
      <c r="O98" s="1"/>
      <c r="P98" s="1"/>
      <c r="Q98" s="1"/>
    </row>
    <row r="99" spans="1:17" ht="12.75" hidden="1">
      <c r="A99" s="16"/>
      <c r="B99" s="16"/>
      <c r="C99" s="16"/>
      <c r="G99" s="1"/>
      <c r="H99" s="1"/>
      <c r="I99" s="110"/>
      <c r="J99" s="110"/>
      <c r="K99" s="110"/>
      <c r="L99" s="1"/>
      <c r="M99" s="1"/>
      <c r="N99" s="1"/>
      <c r="O99" s="1"/>
      <c r="P99" s="1"/>
      <c r="Q99" s="1"/>
    </row>
    <row r="100" spans="1:17" ht="12.75" hidden="1">
      <c r="A100" s="16"/>
      <c r="B100" s="16"/>
      <c r="C100" s="16"/>
      <c r="G100" s="1"/>
      <c r="H100" s="1"/>
      <c r="I100" s="110"/>
      <c r="J100" s="110"/>
      <c r="K100" s="110"/>
      <c r="L100" s="1"/>
      <c r="M100" s="1"/>
      <c r="N100" s="1"/>
      <c r="O100" s="1"/>
      <c r="P100" s="1"/>
      <c r="Q100" s="1"/>
    </row>
    <row r="101" spans="1:17" ht="12.75" hidden="1">
      <c r="A101" s="16"/>
      <c r="B101" s="16"/>
      <c r="C101" s="16"/>
      <c r="G101" s="1"/>
      <c r="H101" s="1"/>
      <c r="I101" s="110"/>
      <c r="J101" s="110"/>
      <c r="K101" s="110"/>
      <c r="L101" s="1"/>
      <c r="M101" s="1"/>
      <c r="N101" s="1"/>
      <c r="O101" s="1"/>
      <c r="P101" s="1"/>
      <c r="Q101" s="1"/>
    </row>
    <row r="102" spans="1:17" ht="12.75" hidden="1">
      <c r="A102" s="16"/>
      <c r="B102" s="16"/>
      <c r="C102" s="16"/>
      <c r="G102" s="1"/>
      <c r="H102" s="1"/>
      <c r="I102" s="110"/>
      <c r="J102" s="110"/>
      <c r="K102" s="110"/>
      <c r="L102" s="1"/>
      <c r="M102" s="1"/>
      <c r="N102" s="1"/>
      <c r="O102" s="1"/>
      <c r="P102" s="1"/>
      <c r="Q102" s="1"/>
    </row>
    <row r="103" spans="1:17" ht="12.75" hidden="1">
      <c r="A103" s="16"/>
      <c r="B103" s="16"/>
      <c r="C103" s="16"/>
      <c r="G103" s="1"/>
      <c r="H103" s="1"/>
      <c r="I103" s="110"/>
      <c r="J103" s="110"/>
      <c r="K103" s="110"/>
      <c r="L103" s="1"/>
      <c r="M103" s="1"/>
      <c r="N103" s="1"/>
      <c r="O103" s="1"/>
      <c r="P103" s="1"/>
      <c r="Q103" s="1"/>
    </row>
    <row r="104" spans="1:17" ht="12.75" hidden="1">
      <c r="A104" s="16"/>
      <c r="B104" s="16"/>
      <c r="C104" s="16"/>
      <c r="G104" s="1"/>
      <c r="H104" s="1"/>
      <c r="I104" s="110"/>
      <c r="J104" s="110"/>
      <c r="K104" s="110"/>
      <c r="L104" s="1"/>
      <c r="M104" s="1"/>
      <c r="N104" s="1"/>
      <c r="O104" s="1"/>
      <c r="P104" s="1"/>
      <c r="Q104" s="1"/>
    </row>
    <row r="105" spans="1:17" ht="12.75" hidden="1">
      <c r="A105" s="16"/>
      <c r="B105" s="16"/>
      <c r="C105" s="16"/>
      <c r="G105" s="1"/>
      <c r="H105" s="1"/>
      <c r="I105" s="110"/>
      <c r="J105" s="110"/>
      <c r="K105" s="110"/>
      <c r="L105" s="1"/>
      <c r="M105" s="1"/>
      <c r="N105" s="1"/>
      <c r="O105" s="1"/>
      <c r="P105" s="1"/>
      <c r="Q105" s="1"/>
    </row>
    <row r="106" spans="1:17" ht="12.75" hidden="1">
      <c r="A106" s="16"/>
      <c r="B106" s="16"/>
      <c r="C106" s="16"/>
      <c r="G106" s="1"/>
      <c r="H106" s="1"/>
      <c r="I106" s="110"/>
      <c r="J106" s="110"/>
      <c r="K106" s="110"/>
      <c r="L106" s="1"/>
      <c r="M106" s="1"/>
      <c r="N106" s="1"/>
      <c r="O106" s="1"/>
      <c r="P106" s="1"/>
      <c r="Q106" s="1"/>
    </row>
    <row r="107" spans="1:17" ht="12.75">
      <c r="A107" s="16"/>
      <c r="B107" s="16"/>
      <c r="C107" s="16"/>
      <c r="G107" s="1"/>
      <c r="H107" s="1"/>
      <c r="I107" s="110"/>
      <c r="J107" s="110"/>
      <c r="K107" s="110"/>
      <c r="L107" s="1"/>
      <c r="M107" s="1"/>
      <c r="N107" s="1"/>
      <c r="O107" s="1"/>
      <c r="P107" s="1"/>
      <c r="Q107" s="1"/>
    </row>
    <row r="108" spans="1:22" ht="12.75">
      <c r="A108" s="16"/>
      <c r="B108" s="16"/>
      <c r="C108" s="16"/>
      <c r="D108" s="16"/>
      <c r="E108" s="16"/>
      <c r="F108" s="16"/>
      <c r="G108" s="4"/>
      <c r="H108" s="4"/>
      <c r="I108" s="117"/>
      <c r="J108" s="117"/>
      <c r="K108" s="117"/>
      <c r="L108" s="4"/>
      <c r="M108" s="4"/>
      <c r="N108" s="4"/>
      <c r="O108" s="4"/>
      <c r="P108" s="4"/>
      <c r="Q108" s="4"/>
      <c r="R108" s="16"/>
      <c r="S108" s="107"/>
      <c r="T108" s="107"/>
      <c r="U108" s="107"/>
      <c r="V108" s="107"/>
    </row>
    <row r="109" spans="1:22" ht="12.75">
      <c r="A109" s="16"/>
      <c r="B109" s="16"/>
      <c r="C109" s="16"/>
      <c r="D109" s="16"/>
      <c r="E109" s="16"/>
      <c r="F109" s="16"/>
      <c r="G109" s="4"/>
      <c r="H109" s="4"/>
      <c r="I109" s="117"/>
      <c r="J109" s="117"/>
      <c r="K109" s="117"/>
      <c r="L109" s="4"/>
      <c r="M109" s="4"/>
      <c r="N109" s="4"/>
      <c r="O109" s="4"/>
      <c r="P109" s="4"/>
      <c r="Q109" s="4"/>
      <c r="R109" s="16"/>
      <c r="S109" s="107"/>
      <c r="T109" s="107"/>
      <c r="U109" s="107"/>
      <c r="V109" s="107"/>
    </row>
    <row r="110" spans="1:22" ht="12.75">
      <c r="A110" s="16"/>
      <c r="B110" s="16"/>
      <c r="C110" s="16"/>
      <c r="D110" s="16"/>
      <c r="E110" s="16"/>
      <c r="F110" s="16"/>
      <c r="G110" s="4"/>
      <c r="H110" s="4"/>
      <c r="I110" s="117"/>
      <c r="J110" s="117"/>
      <c r="K110" s="117"/>
      <c r="L110" s="4"/>
      <c r="M110" s="4"/>
      <c r="N110" s="4"/>
      <c r="O110" s="4"/>
      <c r="P110" s="4"/>
      <c r="Q110" s="4"/>
      <c r="R110" s="16"/>
      <c r="S110" s="107"/>
      <c r="T110" s="107"/>
      <c r="U110" s="107"/>
      <c r="V110" s="107"/>
    </row>
    <row r="111" spans="1:22" ht="12.75" hidden="1">
      <c r="A111" s="16"/>
      <c r="B111" s="16"/>
      <c r="C111" s="16"/>
      <c r="D111" s="16"/>
      <c r="E111" s="16"/>
      <c r="F111" s="16"/>
      <c r="G111" s="4"/>
      <c r="H111" s="4"/>
      <c r="I111" s="117"/>
      <c r="J111" s="117"/>
      <c r="K111" s="117"/>
      <c r="L111" s="4"/>
      <c r="M111" s="4"/>
      <c r="N111" s="4"/>
      <c r="O111" s="4"/>
      <c r="P111" s="4"/>
      <c r="Q111" s="4"/>
      <c r="R111" s="16"/>
      <c r="S111" s="107"/>
      <c r="T111" s="107"/>
      <c r="U111" s="107"/>
      <c r="V111" s="107"/>
    </row>
    <row r="112" spans="1:22" ht="12.75">
      <c r="A112" s="16"/>
      <c r="B112" s="16"/>
      <c r="C112" s="16"/>
      <c r="D112" s="16"/>
      <c r="E112" s="16"/>
      <c r="F112" s="16"/>
      <c r="G112" s="16"/>
      <c r="H112" s="16"/>
      <c r="I112" s="107"/>
      <c r="J112" s="107"/>
      <c r="K112" s="107"/>
      <c r="L112" s="16"/>
      <c r="M112" s="16"/>
      <c r="N112" s="16"/>
      <c r="O112" s="16"/>
      <c r="P112" s="16"/>
      <c r="Q112" s="16"/>
      <c r="R112" s="16"/>
      <c r="S112" s="107"/>
      <c r="T112" s="107"/>
      <c r="U112" s="107"/>
      <c r="V112" s="107"/>
    </row>
    <row r="113" spans="1:22" ht="12.75">
      <c r="A113" s="4"/>
      <c r="B113" s="4"/>
      <c r="C113" s="4"/>
      <c r="D113" s="4"/>
      <c r="E113" s="4"/>
      <c r="F113" s="4"/>
      <c r="G113" s="4"/>
      <c r="H113" s="4"/>
      <c r="I113" s="117"/>
      <c r="J113" s="117"/>
      <c r="K113" s="117"/>
      <c r="L113" s="4"/>
      <c r="M113" s="4"/>
      <c r="N113" s="16"/>
      <c r="O113" s="16"/>
      <c r="P113" s="4"/>
      <c r="Q113" s="16"/>
      <c r="R113" s="16"/>
      <c r="S113" s="107"/>
      <c r="T113" s="107"/>
      <c r="U113" s="107"/>
      <c r="V113" s="107"/>
    </row>
    <row r="114" spans="1:22" ht="12.75" hidden="1">
      <c r="A114" s="4"/>
      <c r="B114" s="4"/>
      <c r="C114" s="4"/>
      <c r="D114" s="4"/>
      <c r="E114" s="4"/>
      <c r="F114" s="4"/>
      <c r="G114" s="4"/>
      <c r="H114" s="4"/>
      <c r="I114" s="117"/>
      <c r="J114" s="117"/>
      <c r="K114" s="117"/>
      <c r="L114" s="4"/>
      <c r="M114" s="16"/>
      <c r="N114" s="16"/>
      <c r="O114" s="16"/>
      <c r="P114" s="16"/>
      <c r="Q114" s="16"/>
      <c r="R114" s="16"/>
      <c r="S114" s="107"/>
      <c r="T114" s="107"/>
      <c r="U114" s="107"/>
      <c r="V114" s="107"/>
    </row>
    <row r="115" spans="1:22" ht="12.75">
      <c r="A115" s="4"/>
      <c r="B115" s="4"/>
      <c r="C115" s="4"/>
      <c r="D115" s="4"/>
      <c r="E115" s="4"/>
      <c r="F115" s="4"/>
      <c r="G115" s="4"/>
      <c r="H115" s="4"/>
      <c r="I115" s="117"/>
      <c r="J115" s="117"/>
      <c r="K115" s="117"/>
      <c r="L115" s="4"/>
      <c r="M115" s="4"/>
      <c r="N115" s="4"/>
      <c r="O115" s="4"/>
      <c r="P115" s="4"/>
      <c r="Q115" s="4"/>
      <c r="R115" s="4"/>
      <c r="S115" s="117"/>
      <c r="T115" s="107"/>
      <c r="U115" s="107"/>
      <c r="V115" s="107"/>
    </row>
    <row r="116" spans="1:22" ht="12.75">
      <c r="A116" s="16"/>
      <c r="B116" s="16"/>
      <c r="C116" s="16"/>
      <c r="D116" s="16"/>
      <c r="E116" s="16"/>
      <c r="F116" s="16"/>
      <c r="G116" s="16"/>
      <c r="H116" s="107"/>
      <c r="I116" s="107"/>
      <c r="J116" s="117"/>
      <c r="K116" s="117"/>
      <c r="L116" s="16"/>
      <c r="M116" s="16"/>
      <c r="N116" s="16"/>
      <c r="O116" s="16"/>
      <c r="P116" s="4"/>
      <c r="Q116" s="16"/>
      <c r="R116" s="16"/>
      <c r="S116" s="107"/>
      <c r="T116" s="117"/>
      <c r="U116" s="126"/>
      <c r="V116" s="117"/>
    </row>
    <row r="117" spans="1:22" ht="12.75">
      <c r="A117" s="16"/>
      <c r="B117" s="16"/>
      <c r="C117" s="16"/>
      <c r="D117" s="16"/>
      <c r="E117" s="16"/>
      <c r="F117" s="16"/>
      <c r="G117" s="16"/>
      <c r="H117" s="107"/>
      <c r="I117" s="107"/>
      <c r="J117" s="126"/>
      <c r="K117" s="117"/>
      <c r="L117" s="16"/>
      <c r="M117" s="4"/>
      <c r="N117" s="4"/>
      <c r="O117" s="4"/>
      <c r="P117" s="4"/>
      <c r="Q117" s="16"/>
      <c r="R117" s="16"/>
      <c r="S117" s="107"/>
      <c r="T117" s="107"/>
      <c r="U117" s="126"/>
      <c r="V117" s="117"/>
    </row>
    <row r="118" spans="1:22" ht="12.75">
      <c r="A118" s="16"/>
      <c r="B118" s="16"/>
      <c r="C118" s="16"/>
      <c r="D118" s="16"/>
      <c r="E118" s="26"/>
      <c r="F118" s="16"/>
      <c r="G118" s="16"/>
      <c r="H118" s="107"/>
      <c r="I118" s="107"/>
      <c r="J118" s="126"/>
      <c r="K118" s="117"/>
      <c r="L118" s="16"/>
      <c r="M118" s="4"/>
      <c r="N118" s="4"/>
      <c r="O118" s="4"/>
      <c r="P118" s="4"/>
      <c r="Q118" s="26"/>
      <c r="R118" s="16"/>
      <c r="S118" s="107"/>
      <c r="T118" s="107"/>
      <c r="U118" s="126"/>
      <c r="V118" s="117"/>
    </row>
    <row r="119" spans="1:22" ht="12.75">
      <c r="A119" s="16"/>
      <c r="B119" s="16"/>
      <c r="C119" s="16"/>
      <c r="D119" s="16"/>
      <c r="E119" s="26"/>
      <c r="F119" s="16"/>
      <c r="G119" s="16"/>
      <c r="H119" s="107"/>
      <c r="I119" s="107"/>
      <c r="J119" s="126"/>
      <c r="K119" s="117"/>
      <c r="L119" s="16"/>
      <c r="M119" s="4"/>
      <c r="N119" s="4"/>
      <c r="O119" s="4"/>
      <c r="P119" s="4"/>
      <c r="Q119" s="26"/>
      <c r="R119" s="16"/>
      <c r="S119" s="107"/>
      <c r="T119" s="107"/>
      <c r="U119" s="126"/>
      <c r="V119" s="117"/>
    </row>
    <row r="120" spans="1:22" ht="12.75">
      <c r="A120" s="16"/>
      <c r="B120" s="16"/>
      <c r="C120" s="16"/>
      <c r="D120" s="16"/>
      <c r="E120" s="26"/>
      <c r="F120" s="16"/>
      <c r="G120" s="16"/>
      <c r="H120" s="107"/>
      <c r="I120" s="107"/>
      <c r="J120" s="126"/>
      <c r="K120" s="117"/>
      <c r="L120" s="16"/>
      <c r="M120" s="4"/>
      <c r="N120" s="4"/>
      <c r="O120" s="4"/>
      <c r="P120" s="4"/>
      <c r="Q120" s="26"/>
      <c r="R120" s="16"/>
      <c r="S120" s="107"/>
      <c r="T120" s="128"/>
      <c r="U120" s="126"/>
      <c r="V120" s="117"/>
    </row>
    <row r="121" spans="1:22" ht="12.75">
      <c r="A121" s="16"/>
      <c r="B121" s="16"/>
      <c r="C121" s="16"/>
      <c r="D121" s="16"/>
      <c r="E121" s="26"/>
      <c r="F121" s="16"/>
      <c r="G121" s="16"/>
      <c r="H121" s="107"/>
      <c r="I121" s="107"/>
      <c r="J121" s="126"/>
      <c r="K121" s="117"/>
      <c r="L121" s="16"/>
      <c r="M121" s="4"/>
      <c r="N121" s="4"/>
      <c r="O121" s="4"/>
      <c r="P121" s="4"/>
      <c r="Q121" s="26"/>
      <c r="R121" s="16"/>
      <c r="S121" s="107"/>
      <c r="T121" s="126"/>
      <c r="U121" s="126"/>
      <c r="V121" s="117"/>
    </row>
    <row r="122" spans="1:22" ht="12.75">
      <c r="A122" s="16"/>
      <c r="B122" s="16"/>
      <c r="C122" s="16"/>
      <c r="D122" s="16"/>
      <c r="E122" s="26"/>
      <c r="F122" s="16"/>
      <c r="G122" s="16"/>
      <c r="H122" s="107"/>
      <c r="I122" s="107"/>
      <c r="J122" s="126"/>
      <c r="K122" s="117"/>
      <c r="L122" s="16"/>
      <c r="M122" s="4"/>
      <c r="N122" s="4"/>
      <c r="O122" s="4"/>
      <c r="P122" s="4"/>
      <c r="Q122" s="26"/>
      <c r="R122" s="16"/>
      <c r="S122" s="107"/>
      <c r="T122" s="126"/>
      <c r="U122" s="126"/>
      <c r="V122" s="117"/>
    </row>
    <row r="123" spans="1:22" ht="12.75">
      <c r="A123" s="16"/>
      <c r="B123" s="16"/>
      <c r="C123" s="16"/>
      <c r="D123" s="16"/>
      <c r="E123" s="26"/>
      <c r="F123" s="16"/>
      <c r="G123" s="16"/>
      <c r="H123" s="107"/>
      <c r="I123" s="107"/>
      <c r="J123" s="126"/>
      <c r="K123" s="117"/>
      <c r="L123" s="16"/>
      <c r="M123" s="4"/>
      <c r="N123" s="4"/>
      <c r="O123" s="4"/>
      <c r="P123" s="4"/>
      <c r="Q123" s="26"/>
      <c r="R123" s="16"/>
      <c r="S123" s="107"/>
      <c r="T123" s="126"/>
      <c r="U123" s="126"/>
      <c r="V123" s="117"/>
    </row>
    <row r="124" spans="1:22" ht="12.75" hidden="1">
      <c r="A124" s="16"/>
      <c r="B124" s="16"/>
      <c r="C124" s="16"/>
      <c r="D124" s="16"/>
      <c r="E124" s="26"/>
      <c r="F124" s="16"/>
      <c r="G124" s="16"/>
      <c r="H124" s="107"/>
      <c r="I124" s="107"/>
      <c r="J124" s="126"/>
      <c r="K124" s="117"/>
      <c r="L124" s="16"/>
      <c r="M124" s="4"/>
      <c r="N124" s="4"/>
      <c r="O124" s="4"/>
      <c r="P124" s="4"/>
      <c r="Q124" s="27"/>
      <c r="R124" s="4"/>
      <c r="S124" s="117"/>
      <c r="T124" s="126"/>
      <c r="U124" s="126"/>
      <c r="V124" s="117"/>
    </row>
    <row r="125" spans="1:22" ht="12.75" hidden="1">
      <c r="A125" s="16"/>
      <c r="B125" s="16"/>
      <c r="C125" s="16"/>
      <c r="D125" s="16"/>
      <c r="E125" s="26"/>
      <c r="F125" s="16"/>
      <c r="G125" s="16"/>
      <c r="H125" s="107"/>
      <c r="I125" s="107"/>
      <c r="J125" s="126"/>
      <c r="K125" s="117"/>
      <c r="L125" s="16"/>
      <c r="M125" s="4"/>
      <c r="N125" s="4"/>
      <c r="O125" s="4"/>
      <c r="P125" s="4"/>
      <c r="Q125" s="27"/>
      <c r="R125" s="4"/>
      <c r="S125" s="117"/>
      <c r="T125" s="126"/>
      <c r="U125" s="126"/>
      <c r="V125" s="117"/>
    </row>
    <row r="126" spans="1:22" ht="12.75">
      <c r="A126" s="16"/>
      <c r="B126" s="16"/>
      <c r="C126" s="16"/>
      <c r="D126" s="16"/>
      <c r="E126" s="26"/>
      <c r="F126" s="16"/>
      <c r="G126" s="16"/>
      <c r="H126" s="107"/>
      <c r="I126" s="107"/>
      <c r="J126" s="126"/>
      <c r="K126" s="117"/>
      <c r="L126" s="16"/>
      <c r="M126" s="4"/>
      <c r="N126" s="4"/>
      <c r="O126" s="4"/>
      <c r="P126" s="4"/>
      <c r="Q126" s="24"/>
      <c r="R126" s="4"/>
      <c r="S126" s="117"/>
      <c r="T126" s="126"/>
      <c r="U126" s="126"/>
      <c r="V126" s="117"/>
    </row>
    <row r="127" spans="1:22" ht="12.75">
      <c r="A127" s="4"/>
      <c r="B127" s="16"/>
      <c r="C127" s="16"/>
      <c r="D127" s="4"/>
      <c r="E127" s="28"/>
      <c r="F127" s="4"/>
      <c r="G127" s="4"/>
      <c r="H127" s="117"/>
      <c r="I127" s="117"/>
      <c r="J127" s="117"/>
      <c r="K127" s="117"/>
      <c r="L127" s="16"/>
      <c r="M127" s="4"/>
      <c r="N127" s="4"/>
      <c r="O127" s="4"/>
      <c r="P127" s="4"/>
      <c r="Q127" s="4"/>
      <c r="R127" s="4"/>
      <c r="S127" s="117"/>
      <c r="T127" s="117"/>
      <c r="U127" s="126"/>
      <c r="V127" s="117"/>
    </row>
    <row r="128" spans="1:22" ht="12.75">
      <c r="A128" s="4"/>
      <c r="B128" s="16"/>
      <c r="C128" s="16"/>
      <c r="D128" s="4"/>
      <c r="E128" s="26"/>
      <c r="F128" s="4"/>
      <c r="G128" s="4"/>
      <c r="H128" s="117"/>
      <c r="I128" s="117"/>
      <c r="J128" s="117"/>
      <c r="K128" s="117"/>
      <c r="L128" s="16"/>
      <c r="M128" s="4"/>
      <c r="N128" s="4"/>
      <c r="O128" s="4"/>
      <c r="P128" s="4"/>
      <c r="Q128" s="27"/>
      <c r="R128" s="4"/>
      <c r="S128" s="117"/>
      <c r="T128" s="126"/>
      <c r="U128" s="126"/>
      <c r="V128" s="117"/>
    </row>
    <row r="129" spans="1:22" ht="12.75">
      <c r="A129" s="4"/>
      <c r="B129" s="16"/>
      <c r="C129" s="174"/>
      <c r="D129" s="4"/>
      <c r="E129" s="26"/>
      <c r="F129" s="4"/>
      <c r="G129" s="4"/>
      <c r="H129" s="126"/>
      <c r="I129" s="126"/>
      <c r="J129" s="117"/>
      <c r="K129" s="117"/>
      <c r="L129" s="16"/>
      <c r="M129" s="4"/>
      <c r="N129" s="4"/>
      <c r="O129" s="4"/>
      <c r="P129" s="4"/>
      <c r="Q129" s="27"/>
      <c r="R129" s="4"/>
      <c r="S129" s="117"/>
      <c r="T129" s="126"/>
      <c r="U129" s="126"/>
      <c r="V129" s="117"/>
    </row>
    <row r="130" spans="1:22" ht="12.75">
      <c r="A130" s="4"/>
      <c r="B130" s="16"/>
      <c r="C130" s="174"/>
      <c r="D130" s="4"/>
      <c r="E130" s="26"/>
      <c r="F130" s="4"/>
      <c r="G130" s="4"/>
      <c r="H130" s="126"/>
      <c r="I130" s="126"/>
      <c r="J130" s="117"/>
      <c r="K130" s="117"/>
      <c r="L130" s="16"/>
      <c r="M130" s="4"/>
      <c r="N130" s="4"/>
      <c r="O130" s="4"/>
      <c r="P130" s="4"/>
      <c r="Q130" s="27"/>
      <c r="R130" s="24"/>
      <c r="S130" s="126"/>
      <c r="T130" s="126"/>
      <c r="U130" s="126"/>
      <c r="V130" s="117"/>
    </row>
    <row r="131" spans="1:22" ht="12.75">
      <c r="A131" s="4"/>
      <c r="B131" s="16"/>
      <c r="C131" s="174"/>
      <c r="D131" s="4"/>
      <c r="E131" s="31"/>
      <c r="F131" s="4"/>
      <c r="G131" s="4"/>
      <c r="H131" s="126"/>
      <c r="I131" s="126"/>
      <c r="J131" s="117"/>
      <c r="K131" s="117"/>
      <c r="L131" s="16"/>
      <c r="M131" s="4"/>
      <c r="N131" s="4"/>
      <c r="O131" s="4"/>
      <c r="P131" s="4"/>
      <c r="Q131" s="4"/>
      <c r="R131" s="24"/>
      <c r="S131" s="126"/>
      <c r="T131" s="126"/>
      <c r="U131" s="126"/>
      <c r="V131" s="117"/>
    </row>
    <row r="132" spans="1:22" ht="12.75" hidden="1">
      <c r="A132" s="4"/>
      <c r="B132" s="16"/>
      <c r="C132" s="175"/>
      <c r="D132" s="4"/>
      <c r="E132" s="26"/>
      <c r="F132" s="4"/>
      <c r="G132" s="4"/>
      <c r="H132" s="117"/>
      <c r="I132" s="117"/>
      <c r="J132" s="117"/>
      <c r="K132" s="117"/>
      <c r="L132" s="16"/>
      <c r="M132" s="4"/>
      <c r="N132" s="4"/>
      <c r="O132" s="4"/>
      <c r="P132" s="4"/>
      <c r="Q132" s="4"/>
      <c r="R132" s="4"/>
      <c r="S132" s="117"/>
      <c r="T132" s="117"/>
      <c r="U132" s="126"/>
      <c r="V132" s="117"/>
    </row>
    <row r="133" spans="1:22" ht="12.75">
      <c r="A133" s="4"/>
      <c r="B133" s="4"/>
      <c r="C133" s="4"/>
      <c r="D133" s="4"/>
      <c r="E133" s="4"/>
      <c r="F133" s="4"/>
      <c r="G133" s="4"/>
      <c r="H133" s="107"/>
      <c r="I133" s="107"/>
      <c r="J133" s="126"/>
      <c r="K133" s="117"/>
      <c r="L133" s="16"/>
      <c r="M133" s="4"/>
      <c r="N133" s="4"/>
      <c r="O133" s="4"/>
      <c r="P133" s="4"/>
      <c r="Q133" s="4"/>
      <c r="R133" s="24"/>
      <c r="S133" s="126"/>
      <c r="T133" s="126"/>
      <c r="U133" s="126"/>
      <c r="V133" s="117"/>
    </row>
    <row r="134" spans="1:22" ht="12.75">
      <c r="A134" s="16"/>
      <c r="B134" s="16"/>
      <c r="C134" s="16"/>
      <c r="D134" s="16"/>
      <c r="E134" s="16"/>
      <c r="F134" s="16"/>
      <c r="G134" s="16"/>
      <c r="H134" s="107"/>
      <c r="I134" s="107"/>
      <c r="J134" s="126"/>
      <c r="K134" s="117"/>
      <c r="L134" s="16"/>
      <c r="M134" s="4"/>
      <c r="N134" s="4"/>
      <c r="O134" s="4"/>
      <c r="P134" s="4"/>
      <c r="Q134" s="24"/>
      <c r="R134" s="16"/>
      <c r="S134" s="107"/>
      <c r="T134" s="117"/>
      <c r="U134" s="126"/>
      <c r="V134" s="117"/>
    </row>
    <row r="135" spans="1:22" ht="12.75" hidden="1">
      <c r="A135" s="16"/>
      <c r="B135" s="16"/>
      <c r="C135" s="16"/>
      <c r="D135" s="16"/>
      <c r="E135" s="16"/>
      <c r="F135" s="16"/>
      <c r="G135" s="16"/>
      <c r="H135" s="107"/>
      <c r="I135" s="107"/>
      <c r="J135" s="126"/>
      <c r="K135" s="117"/>
      <c r="L135" s="16"/>
      <c r="M135" s="4"/>
      <c r="N135" s="4"/>
      <c r="O135" s="4"/>
      <c r="P135" s="4"/>
      <c r="Q135" s="4"/>
      <c r="R135" s="16"/>
      <c r="S135" s="107"/>
      <c r="T135" s="117"/>
      <c r="U135" s="126"/>
      <c r="V135" s="117"/>
    </row>
    <row r="136" spans="1:22" ht="12.75" hidden="1">
      <c r="A136" s="16"/>
      <c r="B136" s="16"/>
      <c r="C136" s="16"/>
      <c r="D136" s="16"/>
      <c r="E136" s="16"/>
      <c r="F136" s="16"/>
      <c r="G136" s="16"/>
      <c r="H136" s="107"/>
      <c r="I136" s="107"/>
      <c r="J136" s="126"/>
      <c r="K136" s="117"/>
      <c r="L136" s="16"/>
      <c r="M136" s="4"/>
      <c r="N136" s="4"/>
      <c r="O136" s="4"/>
      <c r="P136" s="4"/>
      <c r="Q136" s="4"/>
      <c r="R136" s="16"/>
      <c r="S136" s="107"/>
      <c r="T136" s="117"/>
      <c r="U136" s="126"/>
      <c r="V136" s="117"/>
    </row>
    <row r="137" spans="1:22" ht="12.75" hidden="1">
      <c r="A137" s="16"/>
      <c r="B137" s="16"/>
      <c r="C137" s="16"/>
      <c r="D137" s="16"/>
      <c r="E137" s="16"/>
      <c r="F137" s="16"/>
      <c r="G137" s="16"/>
      <c r="H137" s="107"/>
      <c r="I137" s="107"/>
      <c r="J137" s="107"/>
      <c r="K137" s="107"/>
      <c r="L137" s="16"/>
      <c r="M137" s="16"/>
      <c r="N137" s="16"/>
      <c r="O137" s="16"/>
      <c r="P137" s="16"/>
      <c r="Q137" s="16"/>
      <c r="R137" s="16"/>
      <c r="S137" s="107"/>
      <c r="T137" s="107"/>
      <c r="U137" s="107"/>
      <c r="V137" s="107"/>
    </row>
    <row r="138" spans="1:22" ht="12.75" hidden="1">
      <c r="A138" s="16"/>
      <c r="B138" s="16"/>
      <c r="C138" s="16"/>
      <c r="D138" s="16"/>
      <c r="E138" s="16"/>
      <c r="F138" s="16"/>
      <c r="G138" s="16"/>
      <c r="H138" s="107"/>
      <c r="I138" s="107"/>
      <c r="J138" s="107"/>
      <c r="K138" s="107"/>
      <c r="L138" s="16"/>
      <c r="M138" s="16"/>
      <c r="N138" s="16"/>
      <c r="O138" s="16"/>
      <c r="P138" s="16"/>
      <c r="Q138" s="16"/>
      <c r="R138" s="16"/>
      <c r="S138" s="107"/>
      <c r="T138" s="107"/>
      <c r="U138" s="107"/>
      <c r="V138" s="107"/>
    </row>
    <row r="139" spans="1:22" ht="12.75" hidden="1">
      <c r="A139" s="16"/>
      <c r="B139" s="16"/>
      <c r="C139" s="16"/>
      <c r="D139" s="16"/>
      <c r="E139" s="16"/>
      <c r="F139" s="16"/>
      <c r="G139" s="16"/>
      <c r="H139" s="107"/>
      <c r="I139" s="107"/>
      <c r="J139" s="107"/>
      <c r="K139" s="107"/>
      <c r="L139" s="16"/>
      <c r="M139" s="16"/>
      <c r="N139" s="16"/>
      <c r="O139" s="16"/>
      <c r="P139" s="16"/>
      <c r="Q139" s="16"/>
      <c r="R139" s="16"/>
      <c r="S139" s="107"/>
      <c r="T139" s="107"/>
      <c r="U139" s="107"/>
      <c r="V139" s="107"/>
    </row>
    <row r="140" spans="1:22" ht="12.75" hidden="1">
      <c r="A140" s="16"/>
      <c r="B140" s="16"/>
      <c r="C140" s="16"/>
      <c r="D140" s="16"/>
      <c r="E140" s="16"/>
      <c r="F140" s="16"/>
      <c r="G140" s="16"/>
      <c r="H140" s="107"/>
      <c r="I140" s="107"/>
      <c r="J140" s="107"/>
      <c r="K140" s="107"/>
      <c r="L140" s="16"/>
      <c r="M140" s="16"/>
      <c r="N140" s="16"/>
      <c r="O140" s="16"/>
      <c r="P140" s="16"/>
      <c r="Q140" s="16"/>
      <c r="R140" s="16"/>
      <c r="S140" s="107"/>
      <c r="T140" s="107"/>
      <c r="U140" s="107"/>
      <c r="V140" s="107"/>
    </row>
    <row r="141" spans="1:22" ht="12.75" hidden="1">
      <c r="A141" s="16"/>
      <c r="B141" s="16"/>
      <c r="C141" s="16"/>
      <c r="D141" s="16"/>
      <c r="E141" s="26"/>
      <c r="F141" s="16"/>
      <c r="G141" s="16"/>
      <c r="H141" s="107"/>
      <c r="I141" s="107"/>
      <c r="J141" s="107"/>
      <c r="K141" s="107"/>
      <c r="L141" s="16"/>
      <c r="M141" s="16"/>
      <c r="N141" s="16"/>
      <c r="O141" s="16"/>
      <c r="P141" s="16"/>
      <c r="Q141" s="26"/>
      <c r="R141" s="16"/>
      <c r="S141" s="107"/>
      <c r="T141" s="107"/>
      <c r="U141" s="107"/>
      <c r="V141" s="107"/>
    </row>
    <row r="142" spans="1:22" ht="12.75" hidden="1">
      <c r="A142" s="16"/>
      <c r="B142" s="16"/>
      <c r="C142" s="16"/>
      <c r="D142" s="16"/>
      <c r="E142" s="16"/>
      <c r="F142" s="16"/>
      <c r="G142" s="16"/>
      <c r="H142" s="107"/>
      <c r="I142" s="107"/>
      <c r="J142" s="107"/>
      <c r="K142" s="107"/>
      <c r="L142" s="16"/>
      <c r="M142" s="16"/>
      <c r="N142" s="16"/>
      <c r="O142" s="16"/>
      <c r="P142" s="16"/>
      <c r="Q142" s="26"/>
      <c r="R142" s="16"/>
      <c r="S142" s="107"/>
      <c r="T142" s="107"/>
      <c r="U142" s="107"/>
      <c r="V142" s="107"/>
    </row>
    <row r="143" spans="1:22" ht="12.75" hidden="1">
      <c r="A143" s="16"/>
      <c r="B143" s="16"/>
      <c r="C143" s="16"/>
      <c r="D143" s="16"/>
      <c r="E143" s="16"/>
      <c r="F143" s="16"/>
      <c r="G143" s="16"/>
      <c r="H143" s="107"/>
      <c r="I143" s="107"/>
      <c r="J143" s="107"/>
      <c r="K143" s="107"/>
      <c r="L143" s="16"/>
      <c r="M143" s="16"/>
      <c r="N143" s="16"/>
      <c r="O143" s="16"/>
      <c r="P143" s="16"/>
      <c r="Q143" s="26"/>
      <c r="R143" s="16"/>
      <c r="S143" s="107"/>
      <c r="T143" s="107"/>
      <c r="U143" s="107"/>
      <c r="V143" s="107"/>
    </row>
    <row r="144" spans="1:22" ht="12.75" hidden="1">
      <c r="A144" s="16"/>
      <c r="B144" s="16"/>
      <c r="C144" s="16"/>
      <c r="D144" s="16"/>
      <c r="E144" s="16"/>
      <c r="F144" s="16"/>
      <c r="G144" s="16"/>
      <c r="H144" s="107"/>
      <c r="I144" s="107"/>
      <c r="J144" s="107"/>
      <c r="K144" s="107"/>
      <c r="L144" s="16"/>
      <c r="M144" s="16"/>
      <c r="N144" s="16"/>
      <c r="O144" s="16"/>
      <c r="P144" s="16"/>
      <c r="Q144" s="26"/>
      <c r="R144" s="16"/>
      <c r="S144" s="107"/>
      <c r="T144" s="107"/>
      <c r="U144" s="107"/>
      <c r="V144" s="107"/>
    </row>
    <row r="145" spans="1:22" ht="12.75">
      <c r="A145" s="4"/>
      <c r="B145" s="16"/>
      <c r="C145" s="16"/>
      <c r="D145" s="4"/>
      <c r="E145" s="4"/>
      <c r="F145" s="4"/>
      <c r="G145" s="16"/>
      <c r="H145" s="107"/>
      <c r="I145" s="107"/>
      <c r="J145" s="117"/>
      <c r="K145" s="117"/>
      <c r="L145" s="16"/>
      <c r="M145" s="16"/>
      <c r="N145" s="16"/>
      <c r="O145" s="16"/>
      <c r="P145" s="16"/>
      <c r="Q145" s="26"/>
      <c r="R145" s="16"/>
      <c r="S145" s="107"/>
      <c r="T145" s="107"/>
      <c r="U145" s="107"/>
      <c r="V145" s="107"/>
    </row>
    <row r="146" spans="1:22" ht="12.75">
      <c r="A146" s="16"/>
      <c r="B146" s="16"/>
      <c r="C146" s="16"/>
      <c r="D146" s="16"/>
      <c r="E146" s="16"/>
      <c r="F146" s="16"/>
      <c r="G146" s="16"/>
      <c r="H146" s="107"/>
      <c r="I146" s="107"/>
      <c r="J146" s="107"/>
      <c r="K146" s="107"/>
      <c r="L146" s="16"/>
      <c r="M146" s="16"/>
      <c r="N146" s="16"/>
      <c r="O146" s="16"/>
      <c r="P146" s="16"/>
      <c r="Q146" s="26"/>
      <c r="R146" s="16"/>
      <c r="S146" s="107"/>
      <c r="T146" s="107"/>
      <c r="U146" s="107"/>
      <c r="V146" s="107"/>
    </row>
    <row r="147" spans="1:22" ht="12.75">
      <c r="A147" s="4"/>
      <c r="B147" s="4"/>
      <c r="C147" s="4"/>
      <c r="D147" s="4"/>
      <c r="E147" s="4"/>
      <c r="F147" s="4"/>
      <c r="G147" s="4"/>
      <c r="H147" s="117"/>
      <c r="I147" s="117"/>
      <c r="J147" s="117"/>
      <c r="K147" s="117"/>
      <c r="L147" s="16"/>
      <c r="M147" s="16"/>
      <c r="N147" s="16"/>
      <c r="O147" s="16"/>
      <c r="P147" s="4"/>
      <c r="Q147" s="4"/>
      <c r="R147" s="4"/>
      <c r="S147" s="117"/>
      <c r="T147" s="107"/>
      <c r="U147" s="107"/>
      <c r="V147" s="117"/>
    </row>
    <row r="148" spans="1:22" ht="12.75" hidden="1">
      <c r="A148" s="4"/>
      <c r="B148" s="4"/>
      <c r="C148" s="4"/>
      <c r="D148" s="4"/>
      <c r="E148" s="4"/>
      <c r="F148" s="4"/>
      <c r="G148" s="4"/>
      <c r="H148" s="4"/>
      <c r="I148" s="117"/>
      <c r="J148" s="117"/>
      <c r="K148" s="117"/>
      <c r="L148" s="4"/>
      <c r="M148" s="4"/>
      <c r="N148" s="16"/>
      <c r="O148" s="16"/>
      <c r="P148" s="4"/>
      <c r="Q148" s="16"/>
      <c r="R148" s="16"/>
      <c r="S148" s="107"/>
      <c r="T148" s="107"/>
      <c r="U148" s="107"/>
      <c r="V148" s="107"/>
    </row>
    <row r="149" spans="1:22" ht="12.75" hidden="1">
      <c r="A149" s="4"/>
      <c r="B149" s="4"/>
      <c r="C149" s="4"/>
      <c r="D149" s="4"/>
      <c r="E149" s="4"/>
      <c r="F149" s="4"/>
      <c r="G149" s="4"/>
      <c r="H149" s="4"/>
      <c r="I149" s="117"/>
      <c r="J149" s="117"/>
      <c r="K149" s="117"/>
      <c r="L149" s="4"/>
      <c r="M149" s="16"/>
      <c r="N149" s="16"/>
      <c r="O149" s="16"/>
      <c r="P149" s="16"/>
      <c r="Q149" s="16"/>
      <c r="R149" s="16"/>
      <c r="S149" s="107"/>
      <c r="T149" s="107"/>
      <c r="U149" s="107"/>
      <c r="V149" s="107"/>
    </row>
    <row r="150" spans="1:22" ht="12.75">
      <c r="A150" s="4"/>
      <c r="B150" s="4"/>
      <c r="C150" s="4"/>
      <c r="D150" s="4"/>
      <c r="E150" s="4"/>
      <c r="F150" s="4"/>
      <c r="G150" s="4"/>
      <c r="H150" s="4"/>
      <c r="I150" s="117"/>
      <c r="J150" s="117"/>
      <c r="K150" s="117"/>
      <c r="L150" s="4"/>
      <c r="M150" s="4"/>
      <c r="N150" s="4"/>
      <c r="O150" s="4"/>
      <c r="P150" s="4"/>
      <c r="Q150" s="4"/>
      <c r="R150" s="4"/>
      <c r="S150" s="117"/>
      <c r="T150" s="107"/>
      <c r="U150" s="117"/>
      <c r="V150" s="117"/>
    </row>
    <row r="151" spans="1:22" ht="12.75">
      <c r="A151" s="16"/>
      <c r="B151" s="16"/>
      <c r="C151" s="16"/>
      <c r="D151" s="16"/>
      <c r="E151" s="16"/>
      <c r="F151" s="16"/>
      <c r="G151" s="16"/>
      <c r="H151" s="107"/>
      <c r="I151" s="107"/>
      <c r="J151" s="126"/>
      <c r="K151" s="117"/>
      <c r="L151" s="16"/>
      <c r="M151" s="16"/>
      <c r="N151" s="16"/>
      <c r="O151" s="16"/>
      <c r="P151" s="4"/>
      <c r="Q151" s="16"/>
      <c r="R151" s="16"/>
      <c r="S151" s="107"/>
      <c r="T151" s="126"/>
      <c r="U151" s="126"/>
      <c r="V151" s="117"/>
    </row>
    <row r="152" spans="1:22" ht="12.75" hidden="1">
      <c r="A152" s="16"/>
      <c r="B152" s="16"/>
      <c r="C152" s="16"/>
      <c r="D152" s="16"/>
      <c r="E152" s="16"/>
      <c r="F152" s="16"/>
      <c r="G152" s="16"/>
      <c r="H152" s="107"/>
      <c r="I152" s="107"/>
      <c r="J152" s="126"/>
      <c r="K152" s="117"/>
      <c r="L152" s="16"/>
      <c r="M152" s="4"/>
      <c r="N152" s="4"/>
      <c r="O152" s="4"/>
      <c r="P152" s="4"/>
      <c r="Q152" s="24"/>
      <c r="R152" s="4"/>
      <c r="S152" s="117"/>
      <c r="T152" s="117"/>
      <c r="U152" s="126"/>
      <c r="V152" s="117"/>
    </row>
    <row r="153" spans="1:22" ht="12.75" hidden="1">
      <c r="A153" s="16"/>
      <c r="B153" s="16"/>
      <c r="C153" s="16"/>
      <c r="D153" s="16"/>
      <c r="E153" s="16"/>
      <c r="F153" s="16"/>
      <c r="G153" s="16"/>
      <c r="H153" s="107"/>
      <c r="I153" s="107"/>
      <c r="J153" s="126"/>
      <c r="K153" s="117"/>
      <c r="L153" s="16"/>
      <c r="M153" s="4"/>
      <c r="N153" s="4"/>
      <c r="O153" s="4"/>
      <c r="P153" s="4"/>
      <c r="Q153" s="24"/>
      <c r="R153" s="4"/>
      <c r="S153" s="117"/>
      <c r="T153" s="117"/>
      <c r="U153" s="126"/>
      <c r="V153" s="117"/>
    </row>
    <row r="154" spans="1:22" ht="12.75" hidden="1">
      <c r="A154" s="16"/>
      <c r="B154" s="16"/>
      <c r="C154" s="16"/>
      <c r="D154" s="16"/>
      <c r="E154" s="26"/>
      <c r="F154" s="16"/>
      <c r="G154" s="16"/>
      <c r="H154" s="107"/>
      <c r="I154" s="107"/>
      <c r="J154" s="126"/>
      <c r="K154" s="117"/>
      <c r="L154" s="16"/>
      <c r="M154" s="4"/>
      <c r="N154" s="4"/>
      <c r="O154" s="4"/>
      <c r="P154" s="4"/>
      <c r="Q154" s="24"/>
      <c r="R154" s="4"/>
      <c r="S154" s="117"/>
      <c r="T154" s="117"/>
      <c r="U154" s="126"/>
      <c r="V154" s="117"/>
    </row>
    <row r="155" spans="1:22" ht="12.75" hidden="1">
      <c r="A155" s="16"/>
      <c r="B155" s="16"/>
      <c r="C155" s="16"/>
      <c r="D155" s="16"/>
      <c r="E155" s="26"/>
      <c r="F155" s="16"/>
      <c r="G155" s="16"/>
      <c r="H155" s="107"/>
      <c r="I155" s="107"/>
      <c r="J155" s="126"/>
      <c r="K155" s="117"/>
      <c r="L155" s="16"/>
      <c r="M155" s="4"/>
      <c r="N155" s="4"/>
      <c r="O155" s="4"/>
      <c r="P155" s="4"/>
      <c r="Q155" s="27"/>
      <c r="R155" s="4"/>
      <c r="S155" s="117"/>
      <c r="T155" s="117"/>
      <c r="U155" s="126"/>
      <c r="V155" s="117"/>
    </row>
    <row r="156" spans="1:22" ht="12.75" hidden="1">
      <c r="A156" s="16"/>
      <c r="B156" s="16"/>
      <c r="C156" s="16"/>
      <c r="D156" s="16"/>
      <c r="E156" s="26"/>
      <c r="F156" s="16"/>
      <c r="G156" s="16"/>
      <c r="H156" s="107"/>
      <c r="I156" s="107"/>
      <c r="J156" s="126"/>
      <c r="K156" s="117"/>
      <c r="L156" s="16"/>
      <c r="M156" s="4"/>
      <c r="N156" s="4"/>
      <c r="O156" s="4"/>
      <c r="P156" s="4"/>
      <c r="Q156" s="27"/>
      <c r="R156" s="4"/>
      <c r="S156" s="117"/>
      <c r="T156" s="117"/>
      <c r="U156" s="126"/>
      <c r="V156" s="117"/>
    </row>
    <row r="157" spans="1:22" ht="12.75" hidden="1">
      <c r="A157" s="16"/>
      <c r="B157" s="16"/>
      <c r="C157" s="16"/>
      <c r="D157" s="16"/>
      <c r="E157" s="26"/>
      <c r="F157" s="16"/>
      <c r="G157" s="16"/>
      <c r="H157" s="107"/>
      <c r="I157" s="107"/>
      <c r="J157" s="126"/>
      <c r="K157" s="117"/>
      <c r="L157" s="16"/>
      <c r="M157" s="4"/>
      <c r="N157" s="4"/>
      <c r="O157" s="4"/>
      <c r="P157" s="4"/>
      <c r="Q157" s="27"/>
      <c r="R157" s="4"/>
      <c r="S157" s="117"/>
      <c r="T157" s="117"/>
      <c r="U157" s="126"/>
      <c r="V157" s="117"/>
    </row>
    <row r="158" spans="1:22" ht="12.75" hidden="1">
      <c r="A158" s="16"/>
      <c r="B158" s="16"/>
      <c r="C158" s="16"/>
      <c r="D158" s="16"/>
      <c r="E158" s="26"/>
      <c r="F158" s="16"/>
      <c r="G158" s="16"/>
      <c r="H158" s="107"/>
      <c r="I158" s="107"/>
      <c r="J158" s="126"/>
      <c r="K158" s="117"/>
      <c r="L158" s="16"/>
      <c r="M158" s="4"/>
      <c r="N158" s="4"/>
      <c r="O158" s="4"/>
      <c r="P158" s="4"/>
      <c r="Q158" s="24"/>
      <c r="R158" s="4"/>
      <c r="S158" s="117"/>
      <c r="T158" s="117"/>
      <c r="U158" s="126"/>
      <c r="V158" s="117"/>
    </row>
    <row r="159" spans="1:22" ht="12.75">
      <c r="A159" s="4"/>
      <c r="B159" s="16"/>
      <c r="C159" s="16"/>
      <c r="D159" s="4"/>
      <c r="E159" s="28"/>
      <c r="F159" s="4"/>
      <c r="G159" s="4"/>
      <c r="H159" s="117"/>
      <c r="I159" s="117"/>
      <c r="J159" s="117"/>
      <c r="K159" s="117"/>
      <c r="L159" s="16"/>
      <c r="M159" s="4"/>
      <c r="N159" s="4"/>
      <c r="O159" s="4"/>
      <c r="P159" s="4"/>
      <c r="Q159" s="24"/>
      <c r="R159" s="24"/>
      <c r="S159" s="126"/>
      <c r="T159" s="126"/>
      <c r="U159" s="126"/>
      <c r="V159" s="117"/>
    </row>
    <row r="160" spans="1:22" ht="12.75">
      <c r="A160" s="4"/>
      <c r="B160" s="16"/>
      <c r="C160" s="16"/>
      <c r="D160" s="4"/>
      <c r="E160" s="26"/>
      <c r="F160" s="4"/>
      <c r="G160" s="4"/>
      <c r="H160" s="117"/>
      <c r="I160" s="117"/>
      <c r="J160" s="117"/>
      <c r="K160" s="117"/>
      <c r="L160" s="16"/>
      <c r="M160" s="4"/>
      <c r="N160" s="4"/>
      <c r="O160" s="4"/>
      <c r="P160" s="4"/>
      <c r="Q160" s="27"/>
      <c r="R160" s="4"/>
      <c r="S160" s="117"/>
      <c r="T160" s="126"/>
      <c r="U160" s="126"/>
      <c r="V160" s="117"/>
    </row>
    <row r="161" spans="1:22" ht="12.75">
      <c r="A161" s="4"/>
      <c r="B161" s="16"/>
      <c r="C161" s="174"/>
      <c r="D161" s="4"/>
      <c r="E161" s="26"/>
      <c r="F161" s="4"/>
      <c r="G161" s="4"/>
      <c r="H161" s="117"/>
      <c r="I161" s="117"/>
      <c r="J161" s="117"/>
      <c r="K161" s="117"/>
      <c r="L161" s="16"/>
      <c r="M161" s="4"/>
      <c r="N161" s="4"/>
      <c r="O161" s="4"/>
      <c r="P161" s="4"/>
      <c r="Q161" s="24"/>
      <c r="R161" s="4"/>
      <c r="S161" s="117"/>
      <c r="T161" s="126"/>
      <c r="U161" s="126"/>
      <c r="V161" s="117"/>
    </row>
    <row r="162" spans="1:22" ht="12.75">
      <c r="A162" s="4"/>
      <c r="B162" s="16"/>
      <c r="C162" s="174"/>
      <c r="D162" s="4"/>
      <c r="E162" s="31"/>
      <c r="F162" s="4"/>
      <c r="G162" s="4"/>
      <c r="H162" s="126"/>
      <c r="I162" s="126"/>
      <c r="J162" s="117"/>
      <c r="K162" s="117"/>
      <c r="L162" s="16"/>
      <c r="M162" s="4"/>
      <c r="N162" s="4"/>
      <c r="O162" s="4"/>
      <c r="P162" s="4"/>
      <c r="Q162" s="24"/>
      <c r="R162" s="24"/>
      <c r="S162" s="126"/>
      <c r="T162" s="117"/>
      <c r="U162" s="126"/>
      <c r="V162" s="117"/>
    </row>
    <row r="163" spans="1:22" ht="12.75" hidden="1">
      <c r="A163" s="4"/>
      <c r="B163" s="16"/>
      <c r="C163" s="175"/>
      <c r="D163" s="4"/>
      <c r="E163" s="26"/>
      <c r="F163" s="4"/>
      <c r="G163" s="4"/>
      <c r="H163" s="117"/>
      <c r="I163" s="117"/>
      <c r="J163" s="117"/>
      <c r="K163" s="117"/>
      <c r="L163" s="16"/>
      <c r="M163" s="4"/>
      <c r="N163" s="4"/>
      <c r="O163" s="4"/>
      <c r="P163" s="4"/>
      <c r="Q163" s="24"/>
      <c r="R163" s="24"/>
      <c r="S163" s="126"/>
      <c r="T163" s="117"/>
      <c r="U163" s="126"/>
      <c r="V163" s="117"/>
    </row>
    <row r="164" spans="1:22" ht="12.75">
      <c r="A164" s="4"/>
      <c r="B164" s="4"/>
      <c r="C164" s="4"/>
      <c r="D164" s="4"/>
      <c r="E164" s="4"/>
      <c r="F164" s="4"/>
      <c r="G164" s="4"/>
      <c r="H164" s="107"/>
      <c r="I164" s="107"/>
      <c r="J164" s="117"/>
      <c r="K164" s="117"/>
      <c r="L164" s="16"/>
      <c r="M164" s="4"/>
      <c r="N164" s="4"/>
      <c r="O164" s="4"/>
      <c r="P164" s="4"/>
      <c r="Q164" s="24"/>
      <c r="R164" s="24"/>
      <c r="S164" s="126"/>
      <c r="T164" s="126"/>
      <c r="U164" s="126"/>
      <c r="V164" s="117"/>
    </row>
    <row r="165" spans="1:22" ht="12.75">
      <c r="A165" s="16"/>
      <c r="B165" s="16"/>
      <c r="C165" s="16"/>
      <c r="D165" s="16"/>
      <c r="E165" s="16"/>
      <c r="F165" s="16"/>
      <c r="G165" s="16"/>
      <c r="H165" s="107"/>
      <c r="I165" s="107"/>
      <c r="J165" s="126"/>
      <c r="K165" s="126"/>
      <c r="L165" s="16"/>
      <c r="M165" s="4"/>
      <c r="N165" s="4"/>
      <c r="O165" s="4"/>
      <c r="P165" s="24"/>
      <c r="Q165" s="24"/>
      <c r="R165" s="16"/>
      <c r="S165" s="107"/>
      <c r="T165" s="126"/>
      <c r="U165" s="126"/>
      <c r="V165" s="117"/>
    </row>
    <row r="166" spans="1:22" ht="12.75" hidden="1">
      <c r="A166" s="16"/>
      <c r="B166" s="16"/>
      <c r="C166" s="16"/>
      <c r="D166" s="16"/>
      <c r="E166" s="16"/>
      <c r="F166" s="16"/>
      <c r="G166" s="16"/>
      <c r="H166" s="107"/>
      <c r="I166" s="107"/>
      <c r="J166" s="126"/>
      <c r="K166" s="117"/>
      <c r="L166" s="16"/>
      <c r="M166" s="4"/>
      <c r="N166" s="4"/>
      <c r="O166" s="4"/>
      <c r="P166" s="4"/>
      <c r="Q166" s="4"/>
      <c r="R166" s="16"/>
      <c r="S166" s="107"/>
      <c r="T166" s="117"/>
      <c r="U166" s="126"/>
      <c r="V166" s="117"/>
    </row>
    <row r="167" spans="1:22" ht="12.75" hidden="1">
      <c r="A167" s="16"/>
      <c r="B167" s="16"/>
      <c r="C167" s="16"/>
      <c r="D167" s="16"/>
      <c r="E167" s="16"/>
      <c r="F167" s="16"/>
      <c r="G167" s="16"/>
      <c r="H167" s="107"/>
      <c r="I167" s="107"/>
      <c r="J167" s="126"/>
      <c r="K167" s="117"/>
      <c r="L167" s="16"/>
      <c r="M167" s="4"/>
      <c r="N167" s="4"/>
      <c r="O167" s="4"/>
      <c r="P167" s="4"/>
      <c r="Q167" s="4"/>
      <c r="R167" s="16"/>
      <c r="S167" s="107"/>
      <c r="T167" s="117"/>
      <c r="U167" s="126"/>
      <c r="V167" s="117"/>
    </row>
    <row r="168" spans="1:22" ht="12.75" hidden="1">
      <c r="A168" s="16"/>
      <c r="B168" s="16"/>
      <c r="C168" s="16"/>
      <c r="D168" s="16"/>
      <c r="E168" s="16"/>
      <c r="F168" s="16"/>
      <c r="G168" s="16"/>
      <c r="H168" s="107"/>
      <c r="I168" s="107"/>
      <c r="J168" s="107"/>
      <c r="K168" s="107"/>
      <c r="L168" s="16"/>
      <c r="M168" s="16"/>
      <c r="N168" s="16"/>
      <c r="O168" s="16"/>
      <c r="P168" s="16"/>
      <c r="Q168" s="16"/>
      <c r="R168" s="16"/>
      <c r="S168" s="107"/>
      <c r="T168" s="107"/>
      <c r="U168" s="107"/>
      <c r="V168" s="107"/>
    </row>
    <row r="169" spans="1:22" ht="12.75" hidden="1">
      <c r="A169" s="16"/>
      <c r="B169" s="16"/>
      <c r="C169" s="16"/>
      <c r="D169" s="16"/>
      <c r="E169" s="16"/>
      <c r="F169" s="16"/>
      <c r="G169" s="16"/>
      <c r="H169" s="107"/>
      <c r="I169" s="107"/>
      <c r="J169" s="107"/>
      <c r="K169" s="107"/>
      <c r="L169" s="16"/>
      <c r="M169" s="16"/>
      <c r="N169" s="16"/>
      <c r="O169" s="16"/>
      <c r="P169" s="16"/>
      <c r="Q169" s="16"/>
      <c r="R169" s="16"/>
      <c r="S169" s="107"/>
      <c r="T169" s="107"/>
      <c r="U169" s="107"/>
      <c r="V169" s="107"/>
    </row>
    <row r="170" spans="1:22" ht="12.75" hidden="1">
      <c r="A170" s="16"/>
      <c r="B170" s="16"/>
      <c r="C170" s="16"/>
      <c r="D170" s="16"/>
      <c r="E170" s="16"/>
      <c r="F170" s="16"/>
      <c r="G170" s="16"/>
      <c r="H170" s="107"/>
      <c r="I170" s="107"/>
      <c r="J170" s="107"/>
      <c r="K170" s="107"/>
      <c r="L170" s="16"/>
      <c r="M170" s="16"/>
      <c r="N170" s="16"/>
      <c r="O170" s="16"/>
      <c r="P170" s="16"/>
      <c r="Q170" s="16"/>
      <c r="R170" s="16"/>
      <c r="S170" s="107"/>
      <c r="T170" s="107"/>
      <c r="U170" s="107"/>
      <c r="V170" s="107"/>
    </row>
    <row r="171" spans="1:22" ht="12.75" hidden="1">
      <c r="A171" s="16"/>
      <c r="B171" s="16"/>
      <c r="C171" s="16"/>
      <c r="D171" s="16"/>
      <c r="E171" s="16"/>
      <c r="F171" s="16"/>
      <c r="G171" s="16"/>
      <c r="H171" s="107"/>
      <c r="I171" s="107"/>
      <c r="J171" s="107"/>
      <c r="K171" s="107"/>
      <c r="L171" s="16"/>
      <c r="M171" s="16"/>
      <c r="N171" s="16"/>
      <c r="O171" s="16"/>
      <c r="P171" s="16"/>
      <c r="Q171" s="16"/>
      <c r="R171" s="16"/>
      <c r="S171" s="107"/>
      <c r="T171" s="107"/>
      <c r="U171" s="107"/>
      <c r="V171" s="107"/>
    </row>
    <row r="172" spans="1:22" ht="12.75" hidden="1">
      <c r="A172" s="16"/>
      <c r="B172" s="16"/>
      <c r="C172" s="16"/>
      <c r="D172" s="16"/>
      <c r="E172" s="16"/>
      <c r="F172" s="16"/>
      <c r="G172" s="16"/>
      <c r="H172" s="107"/>
      <c r="I172" s="107"/>
      <c r="J172" s="107"/>
      <c r="K172" s="107"/>
      <c r="L172" s="16"/>
      <c r="M172" s="16"/>
      <c r="N172" s="16"/>
      <c r="O172" s="16"/>
      <c r="P172" s="16"/>
      <c r="Q172" s="16"/>
      <c r="R172" s="16"/>
      <c r="S172" s="107"/>
      <c r="T172" s="107"/>
      <c r="U172" s="107"/>
      <c r="V172" s="107"/>
    </row>
    <row r="173" spans="1:22" ht="12.75">
      <c r="A173" s="4"/>
      <c r="B173" s="16"/>
      <c r="C173" s="16"/>
      <c r="D173" s="4"/>
      <c r="E173" s="16"/>
      <c r="F173" s="16"/>
      <c r="G173" s="16"/>
      <c r="H173" s="107"/>
      <c r="I173" s="107"/>
      <c r="J173" s="117"/>
      <c r="K173" s="117"/>
      <c r="L173" s="16"/>
      <c r="M173" s="16"/>
      <c r="N173" s="16"/>
      <c r="O173" s="16"/>
      <c r="P173" s="16"/>
      <c r="Q173" s="16"/>
      <c r="R173" s="16"/>
      <c r="S173" s="107"/>
      <c r="T173" s="107"/>
      <c r="U173" s="107"/>
      <c r="V173" s="107"/>
    </row>
    <row r="174" spans="1:22" ht="12.75">
      <c r="A174" s="4"/>
      <c r="B174" s="16"/>
      <c r="C174" s="16"/>
      <c r="D174" s="4"/>
      <c r="E174" s="16"/>
      <c r="F174" s="16"/>
      <c r="G174" s="16"/>
      <c r="H174" s="107"/>
      <c r="I174" s="107"/>
      <c r="J174" s="107"/>
      <c r="K174" s="107"/>
      <c r="L174" s="16"/>
      <c r="M174" s="16"/>
      <c r="N174" s="16"/>
      <c r="O174" s="16"/>
      <c r="P174" s="16"/>
      <c r="Q174" s="16"/>
      <c r="R174" s="16"/>
      <c r="S174" s="107"/>
      <c r="T174" s="107"/>
      <c r="U174" s="107"/>
      <c r="V174" s="107"/>
    </row>
    <row r="175" spans="1:22" ht="12.75">
      <c r="A175" s="4"/>
      <c r="B175" s="16"/>
      <c r="C175" s="16"/>
      <c r="D175" s="4"/>
      <c r="E175" s="16"/>
      <c r="F175" s="16"/>
      <c r="G175" s="16"/>
      <c r="H175" s="107"/>
      <c r="I175" s="107"/>
      <c r="J175" s="107"/>
      <c r="K175" s="107"/>
      <c r="L175" s="16"/>
      <c r="M175" s="16"/>
      <c r="N175" s="16"/>
      <c r="O175" s="16"/>
      <c r="P175" s="16"/>
      <c r="Q175" s="16"/>
      <c r="R175" s="16"/>
      <c r="S175" s="107"/>
      <c r="T175" s="107"/>
      <c r="U175" s="107"/>
      <c r="V175" s="107"/>
    </row>
    <row r="176" spans="1:22" ht="12.75">
      <c r="A176" s="4"/>
      <c r="B176" s="16"/>
      <c r="C176" s="16"/>
      <c r="D176" s="4"/>
      <c r="E176" s="16"/>
      <c r="F176" s="16"/>
      <c r="G176" s="16"/>
      <c r="H176" s="107"/>
      <c r="I176" s="107"/>
      <c r="J176" s="107"/>
      <c r="K176" s="107"/>
      <c r="L176" s="16"/>
      <c r="M176" s="16"/>
      <c r="N176" s="16"/>
      <c r="O176" s="16"/>
      <c r="P176" s="16"/>
      <c r="Q176" s="16"/>
      <c r="R176" s="16"/>
      <c r="S176" s="107"/>
      <c r="T176" s="107"/>
      <c r="U176" s="107"/>
      <c r="V176" s="107"/>
    </row>
    <row r="177" spans="1:85" ht="13.5" thickBot="1">
      <c r="A177" s="4"/>
      <c r="B177" s="4"/>
      <c r="C177" s="4"/>
      <c r="D177" s="4"/>
      <c r="E177" s="4"/>
      <c r="F177" s="4"/>
      <c r="G177" s="4"/>
      <c r="H177" s="117"/>
      <c r="I177" s="117"/>
      <c r="J177" s="117"/>
      <c r="K177" s="117"/>
      <c r="L177" s="16"/>
      <c r="M177" s="16"/>
      <c r="N177" s="16"/>
      <c r="O177" s="16"/>
      <c r="P177" s="4"/>
      <c r="Q177" s="4"/>
      <c r="R177" s="4"/>
      <c r="S177" s="117"/>
      <c r="T177" s="107"/>
      <c r="U177" s="107"/>
      <c r="V177" s="117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</row>
    <row r="178" spans="1:85" s="42" customFormat="1" ht="14.25" thickBot="1" thickTop="1">
      <c r="A178" s="4"/>
      <c r="B178" s="4"/>
      <c r="C178" s="4"/>
      <c r="D178" s="4"/>
      <c r="E178" s="4"/>
      <c r="F178" s="4"/>
      <c r="G178" s="4"/>
      <c r="H178" s="117"/>
      <c r="I178" s="117"/>
      <c r="J178" s="117"/>
      <c r="K178" s="117"/>
      <c r="L178" s="4"/>
      <c r="M178" s="4"/>
      <c r="N178" s="4"/>
      <c r="O178" s="4"/>
      <c r="P178" s="4"/>
      <c r="Q178" s="4"/>
      <c r="R178" s="4"/>
      <c r="S178" s="117"/>
      <c r="T178" s="117"/>
      <c r="U178" s="117"/>
      <c r="V178" s="117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</row>
    <row r="179" spans="1:22" ht="13.5" thickTop="1">
      <c r="A179" s="16"/>
      <c r="B179" s="16"/>
      <c r="C179" s="16"/>
      <c r="D179" s="16"/>
      <c r="E179" s="16"/>
      <c r="F179" s="16"/>
      <c r="G179" s="16"/>
      <c r="H179" s="16"/>
      <c r="I179" s="107"/>
      <c r="J179" s="107"/>
      <c r="K179" s="107"/>
      <c r="L179" s="16"/>
      <c r="M179" s="16"/>
      <c r="N179" s="16"/>
      <c r="O179" s="16"/>
      <c r="P179" s="16"/>
      <c r="Q179" s="16"/>
      <c r="R179" s="16"/>
      <c r="S179" s="107"/>
      <c r="T179" s="107"/>
      <c r="U179" s="107"/>
      <c r="V179" s="107"/>
    </row>
    <row r="180" spans="1:22" ht="12.75">
      <c r="A180" s="16"/>
      <c r="B180" s="16"/>
      <c r="C180" s="16"/>
      <c r="D180" s="16"/>
      <c r="E180" s="16"/>
      <c r="F180" s="16"/>
      <c r="G180" s="16"/>
      <c r="H180" s="16"/>
      <c r="I180" s="107"/>
      <c r="J180" s="107"/>
      <c r="K180" s="107"/>
      <c r="L180" s="16"/>
      <c r="M180" s="16"/>
      <c r="N180" s="16"/>
      <c r="O180" s="16"/>
      <c r="P180" s="16"/>
      <c r="Q180" s="16"/>
      <c r="R180" s="16"/>
      <c r="S180" s="107"/>
      <c r="T180" s="107"/>
      <c r="U180" s="107"/>
      <c r="V180" s="107"/>
    </row>
  </sheetData>
  <sheetProtection/>
  <mergeCells count="2">
    <mergeCell ref="F16:H16"/>
    <mergeCell ref="F17:H17"/>
  </mergeCells>
  <printOptions horizontalCentered="1" verticalCentered="1"/>
  <pageMargins left="0.7874015748031497" right="0.7874015748031497" top="1.968503937007874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PageLayoutView="0" workbookViewId="0" topLeftCell="A30">
      <selection activeCell="I49" sqref="I49"/>
    </sheetView>
  </sheetViews>
  <sheetFormatPr defaultColWidth="9.140625" defaultRowHeight="12.75"/>
  <cols>
    <col min="1" max="1" width="4.140625" style="0" customWidth="1"/>
    <col min="2" max="2" width="5.28125" style="0" customWidth="1"/>
    <col min="3" max="4" width="4.421875" style="0" customWidth="1"/>
    <col min="5" max="5" width="3.57421875" style="0" customWidth="1"/>
    <col min="7" max="7" width="21.7109375" style="0" customWidth="1"/>
    <col min="8" max="8" width="13.28125" style="0" customWidth="1"/>
    <col min="9" max="9" width="12.28125" style="0" customWidth="1"/>
    <col min="10" max="11" width="12.140625" style="0" customWidth="1"/>
    <col min="13" max="13" width="7.00390625" style="0" customWidth="1"/>
    <col min="14" max="14" width="4.00390625" style="0" customWidth="1"/>
    <col min="15" max="15" width="3.140625" style="0" customWidth="1"/>
    <col min="16" max="16" width="5.8515625" style="0" customWidth="1"/>
    <col min="18" max="18" width="24.140625" style="0" customWidth="1"/>
    <col min="19" max="19" width="12.7109375" style="0" customWidth="1"/>
    <col min="20" max="20" width="15.7109375" style="104" customWidth="1"/>
    <col min="21" max="21" width="16.28125" style="0" customWidth="1"/>
    <col min="22" max="22" width="14.8515625" style="0" customWidth="1"/>
  </cols>
  <sheetData>
    <row r="1" ht="12.75">
      <c r="J1" s="1" t="s">
        <v>149</v>
      </c>
    </row>
    <row r="2" spans="7:17" ht="12.75">
      <c r="G2" s="1"/>
      <c r="H2" s="1"/>
      <c r="I2" s="1"/>
      <c r="J2" s="1" t="s">
        <v>194</v>
      </c>
      <c r="K2" s="1"/>
      <c r="L2" s="1"/>
      <c r="M2" s="1"/>
      <c r="N2" s="1"/>
      <c r="O2" s="1"/>
      <c r="P2" s="1"/>
      <c r="Q2" s="1"/>
    </row>
    <row r="3" spans="7:17" ht="12.75">
      <c r="G3" s="1"/>
      <c r="H3" s="1"/>
      <c r="I3" s="1"/>
      <c r="J3" s="1" t="s">
        <v>24</v>
      </c>
      <c r="K3" s="1"/>
      <c r="L3" s="1"/>
      <c r="M3" s="1"/>
      <c r="N3" s="1"/>
      <c r="O3" s="1"/>
      <c r="P3" s="1"/>
      <c r="Q3" s="1"/>
    </row>
    <row r="4" spans="7:17" ht="12.75">
      <c r="G4" s="1"/>
      <c r="H4" s="1"/>
      <c r="I4" s="1"/>
      <c r="J4" s="1"/>
      <c r="K4" s="1"/>
      <c r="L4" s="1" t="s">
        <v>25</v>
      </c>
      <c r="M4" s="1"/>
      <c r="N4" s="1"/>
      <c r="O4" s="1"/>
      <c r="P4" s="1"/>
      <c r="Q4" s="1"/>
    </row>
    <row r="5" spans="1:17" ht="12.75">
      <c r="A5" s="16"/>
      <c r="B5" s="16"/>
      <c r="C5" s="16"/>
      <c r="G5" s="1"/>
      <c r="H5" s="1"/>
      <c r="I5" s="1"/>
      <c r="J5" s="1"/>
      <c r="K5" s="1"/>
      <c r="L5" s="4"/>
      <c r="M5" s="1"/>
      <c r="N5" s="1"/>
      <c r="O5" s="1"/>
      <c r="P5" s="1"/>
      <c r="Q5" s="1"/>
    </row>
    <row r="6" ht="13.5" thickBot="1">
      <c r="T6" s="353" t="s">
        <v>58</v>
      </c>
    </row>
    <row r="7" spans="1:22" ht="13.5" thickTop="1">
      <c r="A7" s="209"/>
      <c r="B7" s="118"/>
      <c r="C7" s="210"/>
      <c r="D7" s="211" t="s">
        <v>1</v>
      </c>
      <c r="E7" s="118"/>
      <c r="F7" s="118"/>
      <c r="G7" s="118"/>
      <c r="H7" s="116"/>
      <c r="I7" s="211"/>
      <c r="J7" s="118"/>
      <c r="K7" s="193"/>
      <c r="L7" s="4"/>
      <c r="M7" s="209"/>
      <c r="N7" s="48"/>
      <c r="O7" s="217"/>
      <c r="P7" s="210" t="s">
        <v>2</v>
      </c>
      <c r="Q7" s="218"/>
      <c r="R7" s="48"/>
      <c r="S7" s="268"/>
      <c r="T7" s="219"/>
      <c r="U7" s="48"/>
      <c r="V7" s="65"/>
    </row>
    <row r="8" spans="1:22" ht="13.5" thickBot="1">
      <c r="A8" s="214"/>
      <c r="B8" s="115"/>
      <c r="C8" s="215"/>
      <c r="D8" s="216"/>
      <c r="E8" s="115"/>
      <c r="F8" s="115"/>
      <c r="G8" s="115"/>
      <c r="H8" s="215" t="s">
        <v>136</v>
      </c>
      <c r="I8" s="98" t="s">
        <v>137</v>
      </c>
      <c r="J8" s="216" t="s">
        <v>138</v>
      </c>
      <c r="K8" s="193"/>
      <c r="L8" s="4"/>
      <c r="M8" s="220"/>
      <c r="N8" s="50"/>
      <c r="O8" s="221"/>
      <c r="P8" s="222"/>
      <c r="Q8" s="223"/>
      <c r="R8" s="50"/>
      <c r="S8" s="222"/>
      <c r="T8" s="224"/>
      <c r="U8" s="50"/>
      <c r="V8" s="65"/>
    </row>
    <row r="9" spans="1:22" ht="13.5" thickTop="1">
      <c r="A9" s="198" t="s">
        <v>104</v>
      </c>
      <c r="B9" s="9"/>
      <c r="C9" s="10"/>
      <c r="D9" s="8" t="s">
        <v>105</v>
      </c>
      <c r="E9" s="9"/>
      <c r="F9" s="9"/>
      <c r="G9" s="9"/>
      <c r="H9" s="51"/>
      <c r="I9" s="243"/>
      <c r="J9" s="244"/>
      <c r="K9" s="239"/>
      <c r="L9" s="4"/>
      <c r="M9" s="198" t="s">
        <v>120</v>
      </c>
      <c r="N9" s="9"/>
      <c r="O9" s="10"/>
      <c r="P9" s="51" t="s">
        <v>121</v>
      </c>
      <c r="Q9" s="17"/>
      <c r="R9" s="4"/>
      <c r="S9" s="47"/>
      <c r="T9" s="241"/>
      <c r="U9" s="242"/>
      <c r="V9" s="245"/>
    </row>
    <row r="10" spans="1:22" ht="12.75">
      <c r="A10" s="193"/>
      <c r="B10" s="4" t="s">
        <v>3</v>
      </c>
      <c r="C10" s="18"/>
      <c r="D10" s="17" t="s">
        <v>4</v>
      </c>
      <c r="E10" s="4"/>
      <c r="F10" s="4"/>
      <c r="G10" s="4"/>
      <c r="H10" s="108"/>
      <c r="I10" s="30"/>
      <c r="J10" s="29"/>
      <c r="K10" s="170"/>
      <c r="M10" s="193"/>
      <c r="N10" s="4" t="s">
        <v>3</v>
      </c>
      <c r="O10" s="4"/>
      <c r="P10" s="2" t="s">
        <v>122</v>
      </c>
      <c r="Q10" s="3"/>
      <c r="R10" s="3"/>
      <c r="S10" s="30">
        <f>SUM(S16,S21,S22,S23)</f>
        <v>604729271</v>
      </c>
      <c r="T10" s="30">
        <f>SUM(T16,T21,T22,T23)</f>
        <v>5017846</v>
      </c>
      <c r="U10" s="29">
        <f>SUM(S10,T10)</f>
        <v>609747117</v>
      </c>
      <c r="V10" s="239"/>
    </row>
    <row r="11" spans="1:22" ht="12.75">
      <c r="A11" s="65"/>
      <c r="B11" s="4">
        <v>1</v>
      </c>
      <c r="C11" s="20"/>
      <c r="D11" s="15"/>
      <c r="E11" s="228" t="s">
        <v>4</v>
      </c>
      <c r="F11" s="234"/>
      <c r="G11" s="234"/>
      <c r="H11" s="30">
        <f>SUM(H16,H21,H22,H23)</f>
        <v>0</v>
      </c>
      <c r="I11" s="30">
        <f>SUM(I16,I21,I22,I23)</f>
        <v>0</v>
      </c>
      <c r="J11" s="29">
        <f>SUM(H11:I11)</f>
        <v>0</v>
      </c>
      <c r="K11" s="170"/>
      <c r="M11" s="65"/>
      <c r="N11" s="16"/>
      <c r="O11" s="16"/>
      <c r="P11" s="17"/>
      <c r="Q11" s="16"/>
      <c r="R11" s="16"/>
      <c r="S11" s="105"/>
      <c r="T11" s="32"/>
      <c r="U11" s="25"/>
      <c r="V11" s="239"/>
    </row>
    <row r="12" spans="1:22" ht="12.75" hidden="1">
      <c r="A12" s="65"/>
      <c r="B12" s="16"/>
      <c r="C12" s="20"/>
      <c r="D12" s="15"/>
      <c r="E12" s="16"/>
      <c r="F12" s="16"/>
      <c r="G12" s="16"/>
      <c r="H12" s="105"/>
      <c r="I12" s="22"/>
      <c r="J12" s="25"/>
      <c r="K12" s="170"/>
      <c r="M12" s="193"/>
      <c r="N12" s="4"/>
      <c r="O12" s="4"/>
      <c r="P12" s="17"/>
      <c r="Q12" s="16"/>
      <c r="R12" s="16"/>
      <c r="S12" s="105"/>
      <c r="T12" s="32"/>
      <c r="U12" s="25"/>
      <c r="V12" s="239"/>
    </row>
    <row r="13" spans="1:22" ht="12.75" hidden="1">
      <c r="A13" s="65"/>
      <c r="B13" s="16"/>
      <c r="C13" s="20"/>
      <c r="D13" s="15"/>
      <c r="E13" s="16"/>
      <c r="F13" s="16"/>
      <c r="G13" s="16"/>
      <c r="H13" s="105"/>
      <c r="I13" s="22"/>
      <c r="J13" s="25"/>
      <c r="K13" s="170"/>
      <c r="M13" s="193"/>
      <c r="N13" s="4"/>
      <c r="O13" s="4"/>
      <c r="P13" s="17"/>
      <c r="Q13" s="16"/>
      <c r="R13" s="16"/>
      <c r="S13" s="105"/>
      <c r="T13" s="32"/>
      <c r="U13" s="25"/>
      <c r="V13" s="239"/>
    </row>
    <row r="14" spans="1:22" ht="12.75" hidden="1">
      <c r="A14" s="65"/>
      <c r="B14" s="16"/>
      <c r="C14" s="20"/>
      <c r="D14" s="15"/>
      <c r="E14" s="26"/>
      <c r="F14" s="16"/>
      <c r="G14" s="16"/>
      <c r="H14" s="105"/>
      <c r="I14" s="21"/>
      <c r="J14" s="25"/>
      <c r="K14" s="170"/>
      <c r="M14" s="193"/>
      <c r="N14" s="4"/>
      <c r="O14" s="4"/>
      <c r="P14" s="17"/>
      <c r="Q14" s="26"/>
      <c r="R14" s="16"/>
      <c r="S14" s="105"/>
      <c r="T14" s="32"/>
      <c r="U14" s="23"/>
      <c r="V14" s="239"/>
    </row>
    <row r="15" spans="1:22" ht="12.75">
      <c r="A15" s="65"/>
      <c r="B15" s="16"/>
      <c r="C15" s="20"/>
      <c r="D15" s="15"/>
      <c r="E15" s="26"/>
      <c r="F15" s="16"/>
      <c r="G15" s="16"/>
      <c r="H15" s="105"/>
      <c r="I15" s="21"/>
      <c r="J15" s="25"/>
      <c r="K15" s="170"/>
      <c r="M15" s="193"/>
      <c r="N15" s="4"/>
      <c r="O15" s="4"/>
      <c r="P15" s="17"/>
      <c r="Q15" s="26"/>
      <c r="R15" s="16"/>
      <c r="S15" s="105"/>
      <c r="T15" s="32"/>
      <c r="U15" s="23"/>
      <c r="V15" s="239"/>
    </row>
    <row r="16" spans="1:22" ht="12.75">
      <c r="A16" s="65"/>
      <c r="B16" s="16"/>
      <c r="C16" s="20"/>
      <c r="D16" s="15"/>
      <c r="E16" s="26" t="s">
        <v>106</v>
      </c>
      <c r="F16" s="16"/>
      <c r="G16" s="16"/>
      <c r="H16" s="32">
        <f>SUM(H17:H20)</f>
        <v>0</v>
      </c>
      <c r="I16" s="32">
        <f>SUM(I17:I20)</f>
        <v>0</v>
      </c>
      <c r="J16" s="32">
        <f>SUM(J17:J20)</f>
        <v>0</v>
      </c>
      <c r="K16" s="170"/>
      <c r="M16" s="193"/>
      <c r="N16" s="4"/>
      <c r="O16" s="4"/>
      <c r="P16" s="17"/>
      <c r="Q16" s="26" t="s">
        <v>106</v>
      </c>
      <c r="R16" s="16"/>
      <c r="S16" s="32">
        <f>SUM(S17:S20)</f>
        <v>321637000</v>
      </c>
      <c r="T16" s="32">
        <f>SUM(T17:T20)</f>
        <v>2244434</v>
      </c>
      <c r="U16" s="23">
        <f aca="true" t="shared" si="0" ref="U16:U23">SUM(S16:T16)</f>
        <v>323881434</v>
      </c>
      <c r="V16" s="239"/>
    </row>
    <row r="17" spans="1:22" ht="12.75">
      <c r="A17" s="65"/>
      <c r="B17" s="16"/>
      <c r="C17" s="20"/>
      <c r="D17" s="15"/>
      <c r="E17" s="395" t="s">
        <v>92</v>
      </c>
      <c r="F17" s="395"/>
      <c r="G17" s="395"/>
      <c r="H17" s="22"/>
      <c r="I17" s="22"/>
      <c r="J17" s="25">
        <f aca="true" t="shared" si="1" ref="J17:J25">SUM(H17:I17)</f>
        <v>0</v>
      </c>
      <c r="K17" s="170"/>
      <c r="M17" s="193"/>
      <c r="N17" s="4"/>
      <c r="O17" s="4"/>
      <c r="P17" s="17"/>
      <c r="Q17" s="229" t="s">
        <v>92</v>
      </c>
      <c r="R17" s="229"/>
      <c r="S17" s="32">
        <v>214528000</v>
      </c>
      <c r="T17" s="23">
        <v>1982953</v>
      </c>
      <c r="U17" s="23">
        <f t="shared" si="0"/>
        <v>216510953</v>
      </c>
      <c r="V17" s="239"/>
    </row>
    <row r="18" spans="1:22" ht="12.75">
      <c r="A18" s="65"/>
      <c r="B18" s="16"/>
      <c r="C18" s="20"/>
      <c r="D18" s="15"/>
      <c r="E18" s="395" t="s">
        <v>101</v>
      </c>
      <c r="F18" s="395"/>
      <c r="G18" s="395"/>
      <c r="H18" s="22"/>
      <c r="I18" s="22"/>
      <c r="J18" s="25">
        <f t="shared" si="1"/>
        <v>0</v>
      </c>
      <c r="K18" s="170"/>
      <c r="M18" s="193"/>
      <c r="N18" s="4"/>
      <c r="O18" s="4"/>
      <c r="P18" s="17"/>
      <c r="Q18" s="229" t="s">
        <v>101</v>
      </c>
      <c r="R18" s="229"/>
      <c r="S18" s="32">
        <v>63906000</v>
      </c>
      <c r="T18" s="60">
        <v>261481</v>
      </c>
      <c r="U18" s="60">
        <f t="shared" si="0"/>
        <v>64167481</v>
      </c>
      <c r="V18" s="239"/>
    </row>
    <row r="19" spans="1:22" ht="12.75">
      <c r="A19" s="65"/>
      <c r="B19" s="16"/>
      <c r="C19" s="20"/>
      <c r="D19" s="15"/>
      <c r="E19" s="229" t="s">
        <v>99</v>
      </c>
      <c r="F19" s="229"/>
      <c r="G19" s="229"/>
      <c r="H19" s="22"/>
      <c r="I19" s="22"/>
      <c r="J19" s="25">
        <f t="shared" si="1"/>
        <v>0</v>
      </c>
      <c r="K19" s="170"/>
      <c r="M19" s="193"/>
      <c r="N19" s="4"/>
      <c r="O19" s="4"/>
      <c r="P19" s="17"/>
      <c r="Q19" s="229" t="s">
        <v>99</v>
      </c>
      <c r="R19" s="229"/>
      <c r="S19" s="32">
        <v>20806000</v>
      </c>
      <c r="T19" s="32"/>
      <c r="U19" s="60">
        <f t="shared" si="0"/>
        <v>20806000</v>
      </c>
      <c r="V19" s="239"/>
    </row>
    <row r="20" spans="1:22" ht="12.75">
      <c r="A20" s="65"/>
      <c r="B20" s="16"/>
      <c r="C20" s="20"/>
      <c r="D20" s="15"/>
      <c r="E20" s="229" t="s">
        <v>100</v>
      </c>
      <c r="F20" s="229"/>
      <c r="G20" s="229"/>
      <c r="H20" s="22"/>
      <c r="I20" s="22"/>
      <c r="J20" s="25">
        <f t="shared" si="1"/>
        <v>0</v>
      </c>
      <c r="K20" s="170"/>
      <c r="M20" s="193"/>
      <c r="N20" s="4"/>
      <c r="O20" s="4"/>
      <c r="P20" s="17"/>
      <c r="Q20" s="229" t="s">
        <v>100</v>
      </c>
      <c r="R20" s="229"/>
      <c r="S20" s="32">
        <v>22397000</v>
      </c>
      <c r="T20" s="32"/>
      <c r="U20" s="60">
        <f t="shared" si="0"/>
        <v>22397000</v>
      </c>
      <c r="V20" s="239"/>
    </row>
    <row r="21" spans="1:22" ht="12.75">
      <c r="A21" s="65"/>
      <c r="B21" s="16"/>
      <c r="C21" s="20"/>
      <c r="D21" s="15"/>
      <c r="E21" s="24" t="s">
        <v>179</v>
      </c>
      <c r="F21" s="24"/>
      <c r="G21" s="24"/>
      <c r="H21" s="22"/>
      <c r="I21" s="22"/>
      <c r="J21" s="25">
        <f t="shared" si="1"/>
        <v>0</v>
      </c>
      <c r="K21" s="170"/>
      <c r="M21" s="193"/>
      <c r="N21" s="4"/>
      <c r="O21" s="4"/>
      <c r="P21" s="17"/>
      <c r="Q21" s="24" t="s">
        <v>179</v>
      </c>
      <c r="R21" s="24"/>
      <c r="S21" s="32">
        <v>59277000</v>
      </c>
      <c r="T21" s="32">
        <v>806285</v>
      </c>
      <c r="U21" s="60">
        <f t="shared" si="0"/>
        <v>60083285</v>
      </c>
      <c r="V21" s="239"/>
    </row>
    <row r="22" spans="1:22" ht="12.75">
      <c r="A22" s="65"/>
      <c r="B22" s="16"/>
      <c r="C22" s="20"/>
      <c r="D22" s="15"/>
      <c r="E22" s="24" t="s">
        <v>45</v>
      </c>
      <c r="F22" s="24"/>
      <c r="G22" s="24"/>
      <c r="H22" s="22"/>
      <c r="I22" s="22"/>
      <c r="J22" s="25">
        <f t="shared" si="1"/>
        <v>0</v>
      </c>
      <c r="K22" s="170"/>
      <c r="M22" s="193"/>
      <c r="N22" s="4"/>
      <c r="O22" s="4"/>
      <c r="P22" s="17"/>
      <c r="Q22" s="24" t="s">
        <v>45</v>
      </c>
      <c r="R22" s="24"/>
      <c r="S22" s="32">
        <v>215882000</v>
      </c>
      <c r="T22" s="32">
        <v>901654</v>
      </c>
      <c r="U22" s="60">
        <f>SUM(S22:T22)</f>
        <v>216783654</v>
      </c>
      <c r="V22" s="239"/>
    </row>
    <row r="23" spans="1:22" ht="12.75">
      <c r="A23" s="65"/>
      <c r="B23" s="16"/>
      <c r="C23" s="20"/>
      <c r="D23" s="15"/>
      <c r="E23" s="26" t="s">
        <v>8</v>
      </c>
      <c r="F23" s="16"/>
      <c r="G23" s="16"/>
      <c r="H23" s="22"/>
      <c r="I23" s="22"/>
      <c r="J23" s="25">
        <f t="shared" si="1"/>
        <v>0</v>
      </c>
      <c r="K23" s="170"/>
      <c r="M23" s="193"/>
      <c r="N23" s="4"/>
      <c r="O23" s="4"/>
      <c r="P23" s="17"/>
      <c r="Q23" s="26" t="s">
        <v>8</v>
      </c>
      <c r="R23" s="16"/>
      <c r="S23" s="25">
        <v>7933271</v>
      </c>
      <c r="T23" s="22">
        <v>1065473</v>
      </c>
      <c r="U23" s="60">
        <f t="shared" si="0"/>
        <v>8998744</v>
      </c>
      <c r="V23" s="239"/>
    </row>
    <row r="24" spans="1:22" ht="12.75">
      <c r="A24" s="65"/>
      <c r="B24" s="16"/>
      <c r="C24" s="20"/>
      <c r="D24" s="15"/>
      <c r="E24" s="26"/>
      <c r="F24" s="16"/>
      <c r="G24" s="16"/>
      <c r="H24" s="25"/>
      <c r="I24" s="25"/>
      <c r="J24" s="25"/>
      <c r="K24" s="170"/>
      <c r="M24" s="193"/>
      <c r="N24" s="4"/>
      <c r="O24" s="4"/>
      <c r="P24" s="17"/>
      <c r="Q24" s="26"/>
      <c r="R24" s="16"/>
      <c r="S24" s="25"/>
      <c r="T24" s="25"/>
      <c r="U24" s="23"/>
      <c r="V24" s="239"/>
    </row>
    <row r="25" spans="1:22" s="1" customFormat="1" ht="12.75">
      <c r="A25" s="193"/>
      <c r="B25" s="4"/>
      <c r="C25" s="18"/>
      <c r="D25" s="17" t="s">
        <v>186</v>
      </c>
      <c r="E25" s="28"/>
      <c r="F25" s="4"/>
      <c r="G25" s="4"/>
      <c r="H25" s="29"/>
      <c r="I25" s="29"/>
      <c r="J25" s="29">
        <f t="shared" si="1"/>
        <v>0</v>
      </c>
      <c r="K25" s="170"/>
      <c r="M25" s="193"/>
      <c r="N25" s="4"/>
      <c r="O25" s="4"/>
      <c r="P25" s="17"/>
      <c r="Q25" s="28"/>
      <c r="R25" s="4"/>
      <c r="S25" s="29"/>
      <c r="T25" s="25"/>
      <c r="U25" s="33"/>
      <c r="V25" s="239"/>
    </row>
    <row r="26" spans="1:22" ht="12.75">
      <c r="A26" s="65"/>
      <c r="B26" s="16"/>
      <c r="C26" s="20"/>
      <c r="D26" s="15"/>
      <c r="E26" s="26"/>
      <c r="F26" s="16"/>
      <c r="G26" s="16"/>
      <c r="H26" s="105"/>
      <c r="I26" s="29"/>
      <c r="J26" s="25"/>
      <c r="K26" s="170"/>
      <c r="M26" s="193"/>
      <c r="N26" s="4"/>
      <c r="O26" s="4"/>
      <c r="P26" s="17"/>
      <c r="Q26" s="26"/>
      <c r="R26" s="16"/>
      <c r="S26" s="105"/>
      <c r="T26" s="25"/>
      <c r="U26" s="25"/>
      <c r="V26" s="239"/>
    </row>
    <row r="27" spans="1:22" ht="12.75">
      <c r="A27" s="193"/>
      <c r="B27" s="4">
        <v>3</v>
      </c>
      <c r="C27" s="18"/>
      <c r="D27" s="17" t="s">
        <v>107</v>
      </c>
      <c r="E27" s="28"/>
      <c r="F27" s="4"/>
      <c r="G27" s="4"/>
      <c r="H27" s="30">
        <f>SUM(H29:H32)</f>
        <v>0</v>
      </c>
      <c r="I27" s="30">
        <f>SUM(I29:I32)</f>
        <v>0</v>
      </c>
      <c r="J27" s="30">
        <f>SUM(J29:J32)</f>
        <v>0</v>
      </c>
      <c r="K27" s="170"/>
      <c r="M27" s="193"/>
      <c r="N27" s="4"/>
      <c r="O27" s="4"/>
      <c r="P27" s="17"/>
      <c r="Q27" s="4"/>
      <c r="R27" s="4"/>
      <c r="S27" s="108"/>
      <c r="T27" s="25"/>
      <c r="U27" s="25"/>
      <c r="V27" s="239"/>
    </row>
    <row r="28" spans="1:22" ht="12.75">
      <c r="A28" s="193"/>
      <c r="B28" s="4"/>
      <c r="C28" s="18"/>
      <c r="D28" s="17"/>
      <c r="E28" s="26"/>
      <c r="F28" s="4"/>
      <c r="G28" s="4"/>
      <c r="H28" s="108"/>
      <c r="I28" s="25"/>
      <c r="J28" s="25"/>
      <c r="K28" s="170"/>
      <c r="M28" s="193"/>
      <c r="N28" s="4"/>
      <c r="O28" s="4"/>
      <c r="P28" s="17"/>
      <c r="Q28" s="27"/>
      <c r="R28" s="4"/>
      <c r="S28" s="108"/>
      <c r="T28" s="25"/>
      <c r="U28" s="25"/>
      <c r="V28" s="239"/>
    </row>
    <row r="29" spans="1:22" ht="12.75">
      <c r="A29" s="193"/>
      <c r="B29" s="4"/>
      <c r="C29" s="230" t="s">
        <v>108</v>
      </c>
      <c r="D29" s="17"/>
      <c r="E29" s="26" t="s">
        <v>71</v>
      </c>
      <c r="F29" s="4"/>
      <c r="G29" s="4"/>
      <c r="H29" s="25"/>
      <c r="I29" s="22"/>
      <c r="J29" s="126">
        <f>SUM(H29:I29)</f>
        <v>0</v>
      </c>
      <c r="K29" s="170"/>
      <c r="M29" s="193"/>
      <c r="N29" s="4"/>
      <c r="O29" s="4"/>
      <c r="P29" s="17"/>
      <c r="Q29" s="27"/>
      <c r="R29" s="4"/>
      <c r="S29" s="108"/>
      <c r="T29" s="25"/>
      <c r="U29" s="25"/>
      <c r="V29" s="239"/>
    </row>
    <row r="30" spans="1:22" ht="12.75">
      <c r="A30" s="193"/>
      <c r="B30" s="4"/>
      <c r="C30" s="230" t="s">
        <v>109</v>
      </c>
      <c r="D30" s="17"/>
      <c r="E30" s="26" t="s">
        <v>78</v>
      </c>
      <c r="F30" s="4"/>
      <c r="G30" s="4"/>
      <c r="H30" s="17"/>
      <c r="I30" s="22"/>
      <c r="J30" s="126">
        <f>SUM(H30:I30)</f>
        <v>0</v>
      </c>
      <c r="K30" s="170"/>
      <c r="M30" s="193"/>
      <c r="N30" s="4"/>
      <c r="O30" s="4"/>
      <c r="P30" s="17"/>
      <c r="Q30" s="27"/>
      <c r="R30" s="24"/>
      <c r="S30" s="253"/>
      <c r="T30" s="25"/>
      <c r="U30" s="25"/>
      <c r="V30" s="239"/>
    </row>
    <row r="31" spans="1:22" ht="12.75">
      <c r="A31" s="193"/>
      <c r="B31" s="4"/>
      <c r="C31" s="230" t="s">
        <v>110</v>
      </c>
      <c r="D31" s="17"/>
      <c r="E31" s="31" t="s">
        <v>13</v>
      </c>
      <c r="F31" s="4"/>
      <c r="G31" s="4"/>
      <c r="H31" s="108"/>
      <c r="I31" s="21"/>
      <c r="J31" s="25">
        <f>SUM(H31:I31)</f>
        <v>0</v>
      </c>
      <c r="K31" s="170"/>
      <c r="M31" s="193"/>
      <c r="N31" s="4"/>
      <c r="O31" s="4"/>
      <c r="P31" s="17"/>
      <c r="Q31" s="4"/>
      <c r="R31" s="24"/>
      <c r="S31" s="253"/>
      <c r="T31" s="25"/>
      <c r="U31" s="25"/>
      <c r="V31" s="239"/>
    </row>
    <row r="32" spans="1:22" ht="12.75">
      <c r="A32" s="193"/>
      <c r="B32" s="4"/>
      <c r="C32" s="230"/>
      <c r="D32" s="17"/>
      <c r="E32" s="31" t="s">
        <v>143</v>
      </c>
      <c r="F32" s="4"/>
      <c r="G32" s="4"/>
      <c r="H32" s="253"/>
      <c r="I32" s="21"/>
      <c r="J32" s="25">
        <f>SUM(H32:I32)</f>
        <v>0</v>
      </c>
      <c r="K32" s="170"/>
      <c r="M32" s="193"/>
      <c r="N32" s="4"/>
      <c r="O32" s="4"/>
      <c r="P32" s="17"/>
      <c r="Q32" s="4"/>
      <c r="R32" s="24"/>
      <c r="S32" s="253"/>
      <c r="T32" s="29"/>
      <c r="U32" s="25"/>
      <c r="V32" s="239"/>
    </row>
    <row r="33" spans="1:22" ht="12.75">
      <c r="A33" s="193"/>
      <c r="B33" s="4">
        <v>4</v>
      </c>
      <c r="C33" s="230"/>
      <c r="D33" s="17" t="s">
        <v>111</v>
      </c>
      <c r="E33" s="31"/>
      <c r="F33" s="4"/>
      <c r="G33" s="4"/>
      <c r="H33" s="108"/>
      <c r="I33" s="21"/>
      <c r="J33" s="29"/>
      <c r="K33" s="170"/>
      <c r="M33" s="65"/>
      <c r="N33" s="16"/>
      <c r="O33" s="20"/>
      <c r="P33" s="16"/>
      <c r="Q33" s="16"/>
      <c r="R33" s="16"/>
      <c r="S33" s="105"/>
      <c r="T33" s="29"/>
      <c r="U33" s="25"/>
      <c r="V33" s="239"/>
    </row>
    <row r="34" spans="1:22" ht="12.75">
      <c r="A34" s="193"/>
      <c r="B34" s="4"/>
      <c r="C34" s="230" t="s">
        <v>112</v>
      </c>
      <c r="D34" s="17" t="s">
        <v>75</v>
      </c>
      <c r="E34" s="4"/>
      <c r="F34" s="4"/>
      <c r="G34" s="4"/>
      <c r="H34" s="30">
        <f>SUM(H35:H40)</f>
        <v>560854364</v>
      </c>
      <c r="I34" s="30">
        <f>SUM(I35:I40)</f>
        <v>-16847173</v>
      </c>
      <c r="J34" s="30">
        <f>SUM(H34,I34)</f>
        <v>544007191</v>
      </c>
      <c r="K34" s="170"/>
      <c r="M34" s="65"/>
      <c r="N34" s="16"/>
      <c r="O34" s="20"/>
      <c r="P34" s="16"/>
      <c r="Q34" s="24"/>
      <c r="R34" s="16"/>
      <c r="S34" s="105"/>
      <c r="T34" s="29"/>
      <c r="U34" s="33"/>
      <c r="V34" s="239"/>
    </row>
    <row r="35" spans="1:22" ht="12.75">
      <c r="A35" s="65"/>
      <c r="B35" s="16"/>
      <c r="C35" s="20"/>
      <c r="D35" s="15"/>
      <c r="E35" s="16"/>
      <c r="F35" s="16" t="s">
        <v>16</v>
      </c>
      <c r="G35" s="16"/>
      <c r="H35" s="22">
        <v>192342940</v>
      </c>
      <c r="I35" s="22">
        <v>-20500000</v>
      </c>
      <c r="J35" s="107">
        <f aca="true" t="shared" si="2" ref="J35:J40">SUM(H35:I35)</f>
        <v>171842940</v>
      </c>
      <c r="K35" s="171"/>
      <c r="M35" s="65"/>
      <c r="N35" s="16"/>
      <c r="O35" s="20"/>
      <c r="P35" s="16"/>
      <c r="Q35" s="16"/>
      <c r="R35" s="16"/>
      <c r="S35" s="105"/>
      <c r="T35" s="21"/>
      <c r="U35" s="19"/>
      <c r="V35" s="245"/>
    </row>
    <row r="36" spans="1:22" ht="12.75">
      <c r="A36" s="65"/>
      <c r="B36" s="16"/>
      <c r="C36" s="20"/>
      <c r="D36" s="15"/>
      <c r="E36" s="16"/>
      <c r="F36" s="16" t="s">
        <v>84</v>
      </c>
      <c r="G36" s="16"/>
      <c r="H36" s="21">
        <v>49738008</v>
      </c>
      <c r="I36" s="21">
        <v>3652827</v>
      </c>
      <c r="J36" s="137">
        <f t="shared" si="2"/>
        <v>53390835</v>
      </c>
      <c r="K36" s="171"/>
      <c r="M36" s="193"/>
      <c r="N36" s="4"/>
      <c r="O36" s="18"/>
      <c r="P36" s="4"/>
      <c r="Q36" s="4"/>
      <c r="R36" s="16"/>
      <c r="S36" s="105"/>
      <c r="T36" s="21"/>
      <c r="U36" s="19"/>
      <c r="V36" s="245"/>
    </row>
    <row r="37" spans="1:22" ht="12.75">
      <c r="A37" s="65"/>
      <c r="B37" s="16"/>
      <c r="C37" s="20"/>
      <c r="D37" s="15"/>
      <c r="E37" s="16"/>
      <c r="F37" s="24" t="s">
        <v>164</v>
      </c>
      <c r="G37" s="16"/>
      <c r="H37" s="32">
        <v>318773416</v>
      </c>
      <c r="I37" s="32"/>
      <c r="J37" s="107">
        <f t="shared" si="2"/>
        <v>318773416</v>
      </c>
      <c r="K37" s="170"/>
      <c r="M37" s="193"/>
      <c r="N37" s="4"/>
      <c r="O37" s="4"/>
      <c r="P37" s="17"/>
      <c r="Q37" s="4"/>
      <c r="R37" s="16"/>
      <c r="S37" s="105"/>
      <c r="T37" s="21"/>
      <c r="U37" s="19"/>
      <c r="V37" s="245"/>
    </row>
    <row r="38" spans="1:22" ht="12.75">
      <c r="A38" s="65"/>
      <c r="B38" s="16"/>
      <c r="C38" s="20"/>
      <c r="D38" s="15"/>
      <c r="E38" s="26"/>
      <c r="F38" s="27" t="s">
        <v>91</v>
      </c>
      <c r="G38" s="16"/>
      <c r="H38" s="32"/>
      <c r="I38" s="32"/>
      <c r="J38" s="107">
        <f t="shared" si="2"/>
        <v>0</v>
      </c>
      <c r="K38" s="171"/>
      <c r="M38" s="65"/>
      <c r="N38" s="16"/>
      <c r="O38" s="16"/>
      <c r="P38" s="15"/>
      <c r="Q38" s="16"/>
      <c r="R38" s="16"/>
      <c r="S38" s="105"/>
      <c r="T38" s="21"/>
      <c r="U38" s="19"/>
      <c r="V38" s="245"/>
    </row>
    <row r="39" spans="1:22" ht="12.75">
      <c r="A39" s="65"/>
      <c r="B39" s="16"/>
      <c r="C39" s="20"/>
      <c r="D39" s="15"/>
      <c r="E39" s="26"/>
      <c r="F39" s="27" t="s">
        <v>183</v>
      </c>
      <c r="G39" s="16"/>
      <c r="H39" s="32"/>
      <c r="I39" s="22"/>
      <c r="J39" s="107">
        <f t="shared" si="2"/>
        <v>0</v>
      </c>
      <c r="K39" s="171"/>
      <c r="M39" s="65"/>
      <c r="N39" s="16"/>
      <c r="O39" s="16"/>
      <c r="P39" s="15"/>
      <c r="Q39" s="16"/>
      <c r="R39" s="16"/>
      <c r="S39" s="105"/>
      <c r="T39" s="21"/>
      <c r="U39" s="19"/>
      <c r="V39" s="245"/>
    </row>
    <row r="40" spans="1:22" ht="12.75">
      <c r="A40" s="65"/>
      <c r="B40" s="16"/>
      <c r="C40" s="20"/>
      <c r="D40" s="15"/>
      <c r="E40" s="26"/>
      <c r="F40" s="27" t="s">
        <v>184</v>
      </c>
      <c r="G40" s="16"/>
      <c r="H40" s="21"/>
      <c r="I40" s="22"/>
      <c r="J40" s="21">
        <f t="shared" si="2"/>
        <v>0</v>
      </c>
      <c r="K40" s="171"/>
      <c r="M40" s="65"/>
      <c r="N40" s="16"/>
      <c r="O40" s="16"/>
      <c r="P40" s="15"/>
      <c r="Q40" s="16"/>
      <c r="R40" s="16"/>
      <c r="S40" s="105"/>
      <c r="T40" s="21"/>
      <c r="U40" s="19"/>
      <c r="V40" s="245"/>
    </row>
    <row r="41" spans="1:22" ht="12.75">
      <c r="A41" s="235" t="s">
        <v>104</v>
      </c>
      <c r="B41" s="6"/>
      <c r="C41" s="7"/>
      <c r="D41" s="34" t="s">
        <v>126</v>
      </c>
      <c r="E41" s="236"/>
      <c r="F41" s="236"/>
      <c r="G41" s="236"/>
      <c r="H41" s="36">
        <f>SUM(H11,H25,H34)</f>
        <v>560854364</v>
      </c>
      <c r="I41" s="36">
        <f>SUM(I11,I25,I34)</f>
        <v>-16847173</v>
      </c>
      <c r="J41" s="238">
        <f>SUM(H41,I41)</f>
        <v>544007191</v>
      </c>
      <c r="K41" s="170"/>
      <c r="M41" s="235" t="s">
        <v>120</v>
      </c>
      <c r="N41" s="6"/>
      <c r="O41" s="6"/>
      <c r="P41" s="34" t="s">
        <v>133</v>
      </c>
      <c r="Q41" s="6"/>
      <c r="R41" s="6"/>
      <c r="S41" s="36">
        <f>SUM(S10)</f>
        <v>604729271</v>
      </c>
      <c r="T41" s="36">
        <f>SUM(T10,T34)</f>
        <v>5017846</v>
      </c>
      <c r="U41" s="111">
        <f>SUM(U10,U34)</f>
        <v>609747117</v>
      </c>
      <c r="V41" s="239"/>
    </row>
    <row r="42" spans="1:22" ht="12.75">
      <c r="A42" s="193" t="s">
        <v>116</v>
      </c>
      <c r="B42" s="16"/>
      <c r="C42" s="20"/>
      <c r="D42" s="17" t="s">
        <v>18</v>
      </c>
      <c r="E42" s="26"/>
      <c r="F42" s="16"/>
      <c r="G42" s="16"/>
      <c r="H42" s="30">
        <f>SUM(H44)</f>
        <v>0</v>
      </c>
      <c r="I42" s="30">
        <f>SUM(I44)</f>
        <v>39142141</v>
      </c>
      <c r="J42" s="30">
        <f>SUM(J44)</f>
        <v>39142141</v>
      </c>
      <c r="K42" s="193"/>
      <c r="L42" s="4"/>
      <c r="M42" s="193"/>
      <c r="N42" s="4" t="s">
        <v>14</v>
      </c>
      <c r="O42" s="4"/>
      <c r="P42" s="17" t="s">
        <v>124</v>
      </c>
      <c r="Q42" s="24"/>
      <c r="R42" s="24"/>
      <c r="S42" s="30">
        <f>SUM(S44)</f>
        <v>0</v>
      </c>
      <c r="T42" s="30">
        <f>SUM(T44)</f>
        <v>1538634</v>
      </c>
      <c r="U42" s="247">
        <f>SUM(S42,T42)</f>
        <v>1538634</v>
      </c>
      <c r="V42" s="65"/>
    </row>
    <row r="43" spans="1:22" ht="12.75">
      <c r="A43" s="65"/>
      <c r="B43" s="4" t="s">
        <v>19</v>
      </c>
      <c r="C43" s="18"/>
      <c r="D43" s="17" t="s">
        <v>127</v>
      </c>
      <c r="E43" s="28"/>
      <c r="F43" s="4"/>
      <c r="G43" s="4"/>
      <c r="H43" s="22"/>
      <c r="I43" s="25"/>
      <c r="J43" s="195"/>
      <c r="K43" s="193"/>
      <c r="L43" s="4"/>
      <c r="M43" s="193"/>
      <c r="N43" s="4"/>
      <c r="O43" s="4">
        <v>2</v>
      </c>
      <c r="P43" s="17" t="s">
        <v>125</v>
      </c>
      <c r="Q43" s="24"/>
      <c r="R43" s="24"/>
      <c r="S43" s="22"/>
      <c r="T43" s="21"/>
      <c r="U43" s="21"/>
      <c r="V43" s="65"/>
    </row>
    <row r="44" spans="1:22" ht="13.5" thickBot="1">
      <c r="A44" s="65"/>
      <c r="B44" s="4">
        <v>1</v>
      </c>
      <c r="C44" s="18"/>
      <c r="D44" s="15"/>
      <c r="E44" s="26" t="s">
        <v>118</v>
      </c>
      <c r="F44" s="16"/>
      <c r="G44" s="16"/>
      <c r="H44" s="22"/>
      <c r="I44" s="358">
        <v>39142141</v>
      </c>
      <c r="J44" s="330">
        <f>SUM(H44:I44)</f>
        <v>39142141</v>
      </c>
      <c r="K44" s="239"/>
      <c r="L44" s="4"/>
      <c r="M44" s="193"/>
      <c r="N44" s="4"/>
      <c r="O44" s="4"/>
      <c r="P44" s="17"/>
      <c r="Q44" s="24" t="s">
        <v>11</v>
      </c>
      <c r="R44" s="24"/>
      <c r="S44" s="224"/>
      <c r="T44" s="224">
        <v>1538634</v>
      </c>
      <c r="U44" s="358">
        <f>SUM(S44:T44)</f>
        <v>1538634</v>
      </c>
      <c r="V44" s="239"/>
    </row>
    <row r="45" spans="1:22" ht="14.25" thickBot="1" thickTop="1">
      <c r="A45" s="43"/>
      <c r="B45" s="42"/>
      <c r="C45" s="202"/>
      <c r="D45" s="203" t="s">
        <v>126</v>
      </c>
      <c r="E45" s="42"/>
      <c r="F45" s="42"/>
      <c r="G45" s="42"/>
      <c r="H45" s="71">
        <f>SUM(H41,H42)</f>
        <v>560854364</v>
      </c>
      <c r="I45" s="71">
        <f>SUM(I41,I42)</f>
        <v>22294968</v>
      </c>
      <c r="J45" s="71">
        <f>SUM(H45,I45)</f>
        <v>583149332</v>
      </c>
      <c r="K45" s="170"/>
      <c r="M45" s="207"/>
      <c r="N45" s="63"/>
      <c r="O45" s="63"/>
      <c r="P45" s="203" t="s">
        <v>133</v>
      </c>
      <c r="Q45" s="42"/>
      <c r="R45" s="42"/>
      <c r="S45" s="71">
        <f>SUM(S41,S42)</f>
        <v>604729271</v>
      </c>
      <c r="T45" s="71">
        <f>SUM(T41,T42)</f>
        <v>6556480</v>
      </c>
      <c r="U45" s="95">
        <f>SUM(S45,T45)</f>
        <v>611285751</v>
      </c>
      <c r="V45" s="239"/>
    </row>
    <row r="46" spans="1:22" ht="13.5" thickTop="1">
      <c r="A46" s="193"/>
      <c r="B46" s="4"/>
      <c r="C46" s="18"/>
      <c r="D46" s="17"/>
      <c r="E46" s="4"/>
      <c r="F46" s="4"/>
      <c r="G46" s="4"/>
      <c r="H46" s="108"/>
      <c r="I46" s="21"/>
      <c r="J46" s="25"/>
      <c r="K46" s="170"/>
      <c r="M46" s="193"/>
      <c r="N46" s="16"/>
      <c r="O46" s="20"/>
      <c r="P46" s="211"/>
      <c r="Q46" s="48"/>
      <c r="R46" s="48"/>
      <c r="S46" s="105"/>
      <c r="T46" s="29"/>
      <c r="U46" s="23"/>
      <c r="V46" s="239"/>
    </row>
    <row r="47" spans="1:22" ht="12.75">
      <c r="A47" s="193" t="s">
        <v>104</v>
      </c>
      <c r="B47" s="4" t="s">
        <v>44</v>
      </c>
      <c r="C47" s="18"/>
      <c r="D47" s="17" t="s">
        <v>97</v>
      </c>
      <c r="E47" s="4"/>
      <c r="F47" s="4"/>
      <c r="G47" s="4"/>
      <c r="H47" s="30"/>
      <c r="I47" s="21"/>
      <c r="J47" s="29">
        <f>SUM(I48)</f>
        <v>0</v>
      </c>
      <c r="K47" s="170"/>
      <c r="M47" s="193" t="s">
        <v>120</v>
      </c>
      <c r="N47" s="4" t="s">
        <v>44</v>
      </c>
      <c r="O47" s="4"/>
      <c r="P47" s="17" t="s">
        <v>123</v>
      </c>
      <c r="Q47" s="4"/>
      <c r="R47" s="4"/>
      <c r="S47" s="30">
        <f>SUM(S48:S58)</f>
        <v>1690000</v>
      </c>
      <c r="T47" s="29">
        <f>SUM(T48:T58)</f>
        <v>16221850</v>
      </c>
      <c r="U47" s="29">
        <f aca="true" t="shared" si="3" ref="U47:U57">SUM(T47,S47)</f>
        <v>17911850</v>
      </c>
      <c r="V47" s="239"/>
    </row>
    <row r="48" spans="1:22" ht="12.75">
      <c r="A48" s="65"/>
      <c r="B48" s="237">
        <v>1</v>
      </c>
      <c r="C48" s="40"/>
      <c r="D48" s="15"/>
      <c r="E48" s="4" t="s">
        <v>128</v>
      </c>
      <c r="F48" s="16"/>
      <c r="G48" s="16"/>
      <c r="H48" s="32"/>
      <c r="I48" s="29">
        <f>SUM(I49:I55)</f>
        <v>0</v>
      </c>
      <c r="J48" s="25"/>
      <c r="K48" s="170"/>
      <c r="M48" s="65"/>
      <c r="N48" s="16"/>
      <c r="O48" s="16"/>
      <c r="P48" s="17"/>
      <c r="Q48" s="24" t="s">
        <v>157</v>
      </c>
      <c r="R48" s="24"/>
      <c r="S48" s="25"/>
      <c r="T48" s="25"/>
      <c r="U48" s="25">
        <f t="shared" si="3"/>
        <v>0</v>
      </c>
      <c r="V48" s="239"/>
    </row>
    <row r="49" spans="1:22" ht="12.75">
      <c r="A49" s="65"/>
      <c r="B49" s="16"/>
      <c r="C49" s="20"/>
      <c r="D49" s="15"/>
      <c r="E49" s="16" t="s">
        <v>5</v>
      </c>
      <c r="F49" s="16"/>
      <c r="G49" s="16"/>
      <c r="H49" s="32"/>
      <c r="I49" s="21"/>
      <c r="J49" s="25"/>
      <c r="K49" s="170"/>
      <c r="M49" s="193"/>
      <c r="N49" s="4"/>
      <c r="O49" s="4"/>
      <c r="P49" s="17"/>
      <c r="Q49" s="27" t="s">
        <v>92</v>
      </c>
      <c r="R49" s="4"/>
      <c r="S49" s="25"/>
      <c r="T49" s="25">
        <v>200000</v>
      </c>
      <c r="U49" s="25">
        <f t="shared" si="3"/>
        <v>200000</v>
      </c>
      <c r="V49" s="239"/>
    </row>
    <row r="50" spans="1:22" ht="12.75">
      <c r="A50" s="65"/>
      <c r="B50" s="16"/>
      <c r="C50" s="20"/>
      <c r="D50" s="15"/>
      <c r="E50" s="16" t="s">
        <v>129</v>
      </c>
      <c r="F50" s="16"/>
      <c r="G50" s="16"/>
      <c r="H50" s="32"/>
      <c r="I50" s="21"/>
      <c r="J50" s="25"/>
      <c r="K50" s="170"/>
      <c r="M50" s="193"/>
      <c r="N50" s="4"/>
      <c r="O50" s="4"/>
      <c r="P50" s="17"/>
      <c r="Q50" s="24" t="s">
        <v>101</v>
      </c>
      <c r="R50" s="4"/>
      <c r="S50" s="25"/>
      <c r="T50" s="25">
        <v>300000</v>
      </c>
      <c r="U50" s="25">
        <f t="shared" si="3"/>
        <v>300000</v>
      </c>
      <c r="V50" s="239"/>
    </row>
    <row r="51" spans="1:22" ht="12.75">
      <c r="A51" s="65"/>
      <c r="B51" s="16"/>
      <c r="C51" s="20"/>
      <c r="D51" s="15"/>
      <c r="E51" s="26" t="s">
        <v>6</v>
      </c>
      <c r="F51" s="16"/>
      <c r="G51" s="16"/>
      <c r="H51" s="32"/>
      <c r="I51" s="21"/>
      <c r="J51" s="25"/>
      <c r="K51" s="170"/>
      <c r="M51" s="193"/>
      <c r="N51" s="4"/>
      <c r="O51" s="4"/>
      <c r="P51" s="17"/>
      <c r="Q51" s="27" t="s">
        <v>158</v>
      </c>
      <c r="R51" s="4"/>
      <c r="S51" s="25">
        <v>290000</v>
      </c>
      <c r="T51" s="25">
        <v>661299</v>
      </c>
      <c r="U51" s="25">
        <f>SUM(T51,S51)</f>
        <v>951299</v>
      </c>
      <c r="V51" s="239"/>
    </row>
    <row r="52" spans="1:22" ht="12.75">
      <c r="A52" s="65"/>
      <c r="B52" s="16"/>
      <c r="C52" s="20"/>
      <c r="D52" s="15"/>
      <c r="E52" s="26" t="s">
        <v>7</v>
      </c>
      <c r="F52" s="16"/>
      <c r="G52" s="16"/>
      <c r="H52" s="32"/>
      <c r="I52" s="29"/>
      <c r="J52" s="29"/>
      <c r="K52" s="170"/>
      <c r="M52" s="193"/>
      <c r="N52" s="4"/>
      <c r="O52" s="4"/>
      <c r="P52" s="17"/>
      <c r="Q52" s="27" t="s">
        <v>159</v>
      </c>
      <c r="R52" s="4"/>
      <c r="S52" s="25">
        <v>1400000</v>
      </c>
      <c r="T52" s="25">
        <v>3709261</v>
      </c>
      <c r="U52" s="25">
        <f>SUM(T52,S52)</f>
        <v>5109261</v>
      </c>
      <c r="V52" s="239"/>
    </row>
    <row r="53" spans="1:22" ht="12.75">
      <c r="A53" s="65"/>
      <c r="B53" s="16"/>
      <c r="C53" s="20"/>
      <c r="D53" s="15"/>
      <c r="E53" s="26" t="s">
        <v>8</v>
      </c>
      <c r="F53" s="16"/>
      <c r="G53" s="16"/>
      <c r="H53" s="32"/>
      <c r="I53" s="25"/>
      <c r="J53" s="29"/>
      <c r="K53" s="170"/>
      <c r="M53" s="193"/>
      <c r="N53" s="4"/>
      <c r="O53" s="4"/>
      <c r="P53" s="17"/>
      <c r="Q53" s="27" t="s">
        <v>163</v>
      </c>
      <c r="R53" s="16"/>
      <c r="S53" s="25"/>
      <c r="T53" s="25">
        <v>2573876</v>
      </c>
      <c r="U53" s="25">
        <f t="shared" si="3"/>
        <v>2573876</v>
      </c>
      <c r="V53" s="239"/>
    </row>
    <row r="54" spans="1:22" ht="12.75">
      <c r="A54" s="65"/>
      <c r="B54" s="16"/>
      <c r="C54" s="20"/>
      <c r="D54" s="15"/>
      <c r="E54" s="26"/>
      <c r="F54" s="16"/>
      <c r="G54" s="16"/>
      <c r="H54" s="32"/>
      <c r="I54" s="29"/>
      <c r="J54" s="29"/>
      <c r="K54" s="170"/>
      <c r="M54" s="193"/>
      <c r="N54" s="4"/>
      <c r="O54" s="4"/>
      <c r="P54" s="17"/>
      <c r="Q54" s="27" t="s">
        <v>176</v>
      </c>
      <c r="R54" s="24"/>
      <c r="S54" s="25"/>
      <c r="T54" s="25"/>
      <c r="U54" s="25">
        <f t="shared" si="3"/>
        <v>0</v>
      </c>
      <c r="V54" s="239"/>
    </row>
    <row r="55" spans="1:22" ht="12.75">
      <c r="A55" s="65"/>
      <c r="B55" s="16"/>
      <c r="C55" s="20"/>
      <c r="D55" s="15"/>
      <c r="E55" s="26"/>
      <c r="F55" s="16"/>
      <c r="G55" s="16"/>
      <c r="H55" s="32"/>
      <c r="I55" s="25"/>
      <c r="J55" s="25"/>
      <c r="K55" s="170"/>
      <c r="M55" s="193"/>
      <c r="N55" s="4"/>
      <c r="O55" s="4"/>
      <c r="P55" s="17"/>
      <c r="Q55" s="27" t="s">
        <v>188</v>
      </c>
      <c r="R55" s="4"/>
      <c r="S55" s="25"/>
      <c r="T55" s="25"/>
      <c r="U55" s="25">
        <f t="shared" si="3"/>
        <v>0</v>
      </c>
      <c r="V55" s="239"/>
    </row>
    <row r="56" spans="1:22" ht="12.75">
      <c r="A56" s="193"/>
      <c r="B56" s="4">
        <v>2</v>
      </c>
      <c r="C56" s="20"/>
      <c r="D56" s="17" t="s">
        <v>130</v>
      </c>
      <c r="E56" s="28"/>
      <c r="F56" s="4"/>
      <c r="G56" s="4"/>
      <c r="H56" s="30">
        <f>SUM(H57,H58)</f>
        <v>0</v>
      </c>
      <c r="I56" s="25">
        <f>SUM(I57,I58)</f>
        <v>483362</v>
      </c>
      <c r="J56" s="29">
        <f>SUM(H56:I56)</f>
        <v>483362</v>
      </c>
      <c r="K56" s="170"/>
      <c r="M56" s="193"/>
      <c r="N56" s="4"/>
      <c r="O56" s="4"/>
      <c r="P56" s="17"/>
      <c r="Q56" s="27" t="s">
        <v>177</v>
      </c>
      <c r="R56" s="24"/>
      <c r="S56" s="25"/>
      <c r="T56" s="22">
        <v>8777414</v>
      </c>
      <c r="U56" s="25">
        <f t="shared" si="3"/>
        <v>8777414</v>
      </c>
      <c r="V56" s="239"/>
    </row>
    <row r="57" spans="1:22" ht="12.75">
      <c r="A57" s="193"/>
      <c r="B57" s="16"/>
      <c r="C57" s="20"/>
      <c r="D57" s="17"/>
      <c r="E57" s="27" t="s">
        <v>148</v>
      </c>
      <c r="F57" s="4"/>
      <c r="G57" s="4"/>
      <c r="H57" s="22"/>
      <c r="I57" s="21"/>
      <c r="J57" s="25">
        <f>SUM(H57,I57)</f>
        <v>0</v>
      </c>
      <c r="K57" s="170"/>
      <c r="M57" s="193"/>
      <c r="N57" s="4"/>
      <c r="O57" s="4"/>
      <c r="P57" s="17"/>
      <c r="Q57" s="27" t="s">
        <v>178</v>
      </c>
      <c r="R57" s="4"/>
      <c r="S57" s="25"/>
      <c r="T57" s="25"/>
      <c r="U57" s="25">
        <f t="shared" si="3"/>
        <v>0</v>
      </c>
      <c r="V57" s="239"/>
    </row>
    <row r="58" spans="1:22" ht="12.75">
      <c r="A58" s="193"/>
      <c r="B58" s="16"/>
      <c r="C58" s="230" t="s">
        <v>131</v>
      </c>
      <c r="D58" s="17"/>
      <c r="E58" s="27" t="s">
        <v>180</v>
      </c>
      <c r="F58" s="4"/>
      <c r="G58" s="4"/>
      <c r="H58" s="22"/>
      <c r="I58" s="21">
        <v>483362</v>
      </c>
      <c r="J58" s="25">
        <f>SUM(H58,I58)</f>
        <v>483362</v>
      </c>
      <c r="K58" s="172"/>
      <c r="M58" s="193"/>
      <c r="N58" s="4"/>
      <c r="O58" s="4"/>
      <c r="P58" s="17"/>
      <c r="Q58" s="24"/>
      <c r="R58" s="4"/>
      <c r="S58" s="30"/>
      <c r="T58" s="25"/>
      <c r="U58" s="25"/>
      <c r="V58" s="239"/>
    </row>
    <row r="59" spans="1:22" ht="12.75">
      <c r="A59" s="193"/>
      <c r="B59" s="16"/>
      <c r="C59" s="230"/>
      <c r="D59" s="17"/>
      <c r="E59" s="31"/>
      <c r="F59" s="4"/>
      <c r="G59" s="4"/>
      <c r="H59" s="30"/>
      <c r="I59" s="29"/>
      <c r="J59" s="29"/>
      <c r="K59" s="170"/>
      <c r="M59" s="193"/>
      <c r="N59" s="4"/>
      <c r="O59" s="4"/>
      <c r="P59" s="17"/>
      <c r="Q59" s="24"/>
      <c r="R59" s="24"/>
      <c r="S59" s="22"/>
      <c r="T59" s="25"/>
      <c r="U59" s="25"/>
      <c r="V59" s="239"/>
    </row>
    <row r="60" spans="1:22" ht="12.75">
      <c r="A60" s="193"/>
      <c r="B60" s="4" t="s">
        <v>14</v>
      </c>
      <c r="C60" s="20"/>
      <c r="D60" s="17" t="s">
        <v>18</v>
      </c>
      <c r="E60" s="16"/>
      <c r="F60" s="16"/>
      <c r="G60" s="16"/>
      <c r="H60" s="30">
        <f>SUM(H61)</f>
        <v>0</v>
      </c>
      <c r="I60" s="29">
        <f>SUM(I61)</f>
        <v>0</v>
      </c>
      <c r="J60" s="29">
        <f>SUM(H60,I60)</f>
        <v>0</v>
      </c>
      <c r="K60" s="170"/>
      <c r="M60" s="65"/>
      <c r="N60" s="16"/>
      <c r="O60" s="16"/>
      <c r="P60" s="15"/>
      <c r="Q60" s="16"/>
      <c r="R60" s="16"/>
      <c r="S60" s="32"/>
      <c r="T60" s="21"/>
      <c r="U60" s="21"/>
      <c r="V60" s="245"/>
    </row>
    <row r="61" spans="1:22" ht="12.75">
      <c r="A61" s="193"/>
      <c r="B61" s="16">
        <v>1</v>
      </c>
      <c r="C61" s="20"/>
      <c r="D61" s="17"/>
      <c r="E61" s="16" t="s">
        <v>132</v>
      </c>
      <c r="F61" s="16"/>
      <c r="G61" s="16"/>
      <c r="H61" s="32"/>
      <c r="I61" s="21"/>
      <c r="J61" s="25">
        <f>SUM(H61,I61)</f>
        <v>0</v>
      </c>
      <c r="K61" s="171"/>
      <c r="M61" s="65"/>
      <c r="N61" s="16"/>
      <c r="O61" s="16"/>
      <c r="P61" s="15"/>
      <c r="Q61" s="16"/>
      <c r="R61" s="16"/>
      <c r="S61" s="32"/>
      <c r="T61" s="21"/>
      <c r="U61" s="21"/>
      <c r="V61" s="245"/>
    </row>
    <row r="62" spans="1:22" ht="12.75">
      <c r="A62" s="193"/>
      <c r="B62" s="16"/>
      <c r="C62" s="20"/>
      <c r="D62" s="17"/>
      <c r="E62" s="16"/>
      <c r="F62" s="16"/>
      <c r="G62" s="16"/>
      <c r="H62" s="32"/>
      <c r="I62" s="21"/>
      <c r="J62" s="21"/>
      <c r="K62" s="170"/>
      <c r="M62" s="65"/>
      <c r="N62" s="16"/>
      <c r="O62" s="16"/>
      <c r="P62" s="11"/>
      <c r="Q62" s="12"/>
      <c r="R62" s="12"/>
      <c r="S62" s="32"/>
      <c r="T62" s="21"/>
      <c r="U62" s="21"/>
      <c r="V62" s="245"/>
    </row>
    <row r="63" spans="1:22" ht="13.5" thickBot="1">
      <c r="A63" s="213"/>
      <c r="B63" s="197"/>
      <c r="C63" s="76"/>
      <c r="D63" s="199" t="s">
        <v>26</v>
      </c>
      <c r="E63" s="197"/>
      <c r="F63" s="197"/>
      <c r="G63" s="197"/>
      <c r="H63" s="120">
        <f>SUM(H48,H56,H60)</f>
        <v>0</v>
      </c>
      <c r="I63" s="120">
        <f>SUM(I48,I56,I60)</f>
        <v>483362</v>
      </c>
      <c r="J63" s="120">
        <f>SUM(H63,I63)</f>
        <v>483362</v>
      </c>
      <c r="K63" s="171"/>
      <c r="M63" s="177"/>
      <c r="N63" s="201"/>
      <c r="O63" s="201"/>
      <c r="P63" s="199" t="s">
        <v>27</v>
      </c>
      <c r="Q63" s="197"/>
      <c r="R63" s="197"/>
      <c r="S63" s="120">
        <f>SUM(S47)</f>
        <v>1690000</v>
      </c>
      <c r="T63" s="120">
        <f>SUM(T47)</f>
        <v>16221850</v>
      </c>
      <c r="U63" s="356">
        <f>SUM(S63,T63)</f>
        <v>17911850</v>
      </c>
      <c r="V63" s="245"/>
    </row>
    <row r="64" spans="1:22" ht="14.25" thickBot="1" thickTop="1">
      <c r="A64" s="209"/>
      <c r="B64" s="118"/>
      <c r="C64" s="118"/>
      <c r="D64" s="118" t="s">
        <v>22</v>
      </c>
      <c r="E64" s="118"/>
      <c r="F64" s="118"/>
      <c r="G64" s="118"/>
      <c r="H64" s="99">
        <f>SUM(H45,H63)</f>
        <v>560854364</v>
      </c>
      <c r="I64" s="99">
        <f>SUM(I45,I63)</f>
        <v>22778330</v>
      </c>
      <c r="J64" s="29">
        <f>SUM(H64,I64)</f>
        <v>583632694</v>
      </c>
      <c r="K64" s="170"/>
      <c r="M64" s="209"/>
      <c r="N64" s="118"/>
      <c r="O64" s="212"/>
      <c r="P64" s="118" t="s">
        <v>23</v>
      </c>
      <c r="Q64" s="118"/>
      <c r="R64" s="118"/>
      <c r="S64" s="99">
        <f>SUM(S45,S63)</f>
        <v>606419271</v>
      </c>
      <c r="T64" s="99">
        <f>SUM(T45,T63)</f>
        <v>22778330</v>
      </c>
      <c r="U64" s="29">
        <f>SUM(U41,U42,U63)</f>
        <v>629197601</v>
      </c>
      <c r="V64" s="239"/>
    </row>
    <row r="65" spans="1:22" ht="13.5" thickTop="1">
      <c r="A65" s="118"/>
      <c r="B65" s="118"/>
      <c r="C65" s="118"/>
      <c r="D65" s="118"/>
      <c r="E65" s="118"/>
      <c r="F65" s="118"/>
      <c r="G65" s="118"/>
      <c r="H65" s="118"/>
      <c r="I65" s="192"/>
      <c r="J65" s="192"/>
      <c r="K65" s="117"/>
      <c r="M65" s="118"/>
      <c r="N65" s="118"/>
      <c r="O65" s="118"/>
      <c r="P65" s="118"/>
      <c r="Q65" s="118"/>
      <c r="R65" s="118"/>
      <c r="S65" s="192"/>
      <c r="T65" s="192"/>
      <c r="U65" s="192"/>
      <c r="V65" s="117"/>
    </row>
    <row r="66" spans="1:2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L66" s="4"/>
      <c r="M66" s="16"/>
      <c r="N66" s="16"/>
      <c r="O66" s="16"/>
      <c r="P66" s="16"/>
      <c r="Q66" s="16"/>
      <c r="R66" s="16"/>
      <c r="S66" s="16"/>
      <c r="T66" s="107"/>
      <c r="U66" s="16"/>
    </row>
    <row r="67" spans="1:22" ht="12.75">
      <c r="A67" s="16"/>
      <c r="B67" s="16"/>
      <c r="C67" s="16"/>
      <c r="D67" s="16"/>
      <c r="E67" s="16"/>
      <c r="F67" s="16"/>
      <c r="G67" s="16"/>
      <c r="H67" s="16"/>
      <c r="I67" s="107"/>
      <c r="J67" s="126"/>
      <c r="K67" s="117"/>
      <c r="L67" s="16"/>
      <c r="M67" s="4"/>
      <c r="N67" s="4"/>
      <c r="O67" s="4"/>
      <c r="P67" s="4"/>
      <c r="Q67" s="4"/>
      <c r="R67" s="16"/>
      <c r="S67" s="16"/>
      <c r="T67" s="117"/>
      <c r="U67" s="60"/>
      <c r="V67" s="53"/>
    </row>
    <row r="68" spans="1:22" ht="12.75">
      <c r="A68" s="16"/>
      <c r="B68" s="16"/>
      <c r="C68" s="16"/>
      <c r="D68" s="16"/>
      <c r="E68" s="16"/>
      <c r="F68" s="16"/>
      <c r="G68" s="16"/>
      <c r="H68" s="16"/>
      <c r="I68" s="107"/>
      <c r="J68" s="107"/>
      <c r="K68" s="107"/>
      <c r="L68" s="16"/>
      <c r="M68" s="16"/>
      <c r="N68" s="16"/>
      <c r="O68" s="16"/>
      <c r="P68" s="16"/>
      <c r="Q68" s="16"/>
      <c r="R68" s="16"/>
      <c r="S68" s="16"/>
      <c r="T68" s="107"/>
      <c r="U68" s="56"/>
      <c r="V68" s="56"/>
    </row>
    <row r="69" spans="1:22" ht="12.75">
      <c r="A69" s="16"/>
      <c r="B69" s="16"/>
      <c r="C69" s="16"/>
      <c r="D69" s="16"/>
      <c r="E69" s="16"/>
      <c r="F69" s="16"/>
      <c r="G69" s="16"/>
      <c r="H69" s="16"/>
      <c r="I69" s="107"/>
      <c r="J69" s="107"/>
      <c r="K69" s="107"/>
      <c r="L69" s="16"/>
      <c r="M69" s="16"/>
      <c r="N69" s="16"/>
      <c r="O69" s="16"/>
      <c r="P69" s="16"/>
      <c r="Q69" s="16"/>
      <c r="R69" s="16"/>
      <c r="S69" s="16"/>
      <c r="T69" s="107"/>
      <c r="U69" s="56"/>
      <c r="V69" s="56"/>
    </row>
    <row r="70" spans="1:22" ht="12.75">
      <c r="A70" s="16"/>
      <c r="B70" s="16"/>
      <c r="C70" s="16"/>
      <c r="D70" s="16"/>
      <c r="E70" s="16"/>
      <c r="F70" s="16"/>
      <c r="G70" s="16"/>
      <c r="H70" s="16"/>
      <c r="I70" s="107"/>
      <c r="J70" s="107"/>
      <c r="K70" s="107"/>
      <c r="L70" s="16"/>
      <c r="M70" s="16"/>
      <c r="N70" s="16"/>
      <c r="O70" s="16"/>
      <c r="P70" s="16"/>
      <c r="Q70" s="16"/>
      <c r="R70" s="16"/>
      <c r="S70" s="16"/>
      <c r="T70" s="107"/>
      <c r="U70" s="56"/>
      <c r="V70" s="56"/>
    </row>
    <row r="71" spans="1:22" ht="12.75">
      <c r="A71" s="16"/>
      <c r="B71" s="16"/>
      <c r="C71" s="16"/>
      <c r="D71" s="16"/>
      <c r="E71" s="16"/>
      <c r="F71" s="16"/>
      <c r="G71" s="16"/>
      <c r="H71" s="16"/>
      <c r="I71" s="107"/>
      <c r="J71" s="107"/>
      <c r="K71" s="107"/>
      <c r="L71" s="16"/>
      <c r="M71" s="16"/>
      <c r="N71" s="16"/>
      <c r="O71" s="16"/>
      <c r="P71" s="16"/>
      <c r="Q71" s="16"/>
      <c r="R71" s="16"/>
      <c r="S71" s="16"/>
      <c r="T71" s="107"/>
      <c r="U71" s="56"/>
      <c r="V71" s="56"/>
    </row>
    <row r="72" spans="1:22" ht="12.75">
      <c r="A72" s="16"/>
      <c r="B72" s="16"/>
      <c r="C72" s="16"/>
      <c r="D72" s="16"/>
      <c r="E72" s="16"/>
      <c r="F72" s="16"/>
      <c r="G72" s="16"/>
      <c r="H72" s="16"/>
      <c r="I72" s="107"/>
      <c r="J72" s="107"/>
      <c r="K72" s="107"/>
      <c r="L72" s="16"/>
      <c r="M72" s="16"/>
      <c r="N72" s="16"/>
      <c r="O72" s="16"/>
      <c r="P72" s="16"/>
      <c r="Q72" s="16"/>
      <c r="R72" s="16"/>
      <c r="S72" s="16"/>
      <c r="T72" s="107"/>
      <c r="U72" s="56"/>
      <c r="V72" s="56"/>
    </row>
    <row r="73" spans="1:22" ht="12.75">
      <c r="A73" s="4"/>
      <c r="B73" s="16"/>
      <c r="C73" s="16"/>
      <c r="D73" s="4"/>
      <c r="E73" s="16"/>
      <c r="F73" s="16"/>
      <c r="G73" s="16"/>
      <c r="H73" s="16"/>
      <c r="I73" s="107"/>
      <c r="J73" s="117"/>
      <c r="K73" s="117"/>
      <c r="L73" s="16"/>
      <c r="M73" s="16"/>
      <c r="N73" s="16"/>
      <c r="O73" s="16"/>
      <c r="P73" s="16"/>
      <c r="Q73" s="16"/>
      <c r="R73" s="16"/>
      <c r="S73" s="16"/>
      <c r="T73" s="107"/>
      <c r="U73" s="56"/>
      <c r="V73" s="56"/>
    </row>
    <row r="74" spans="1:22" ht="12.75">
      <c r="A74" s="4"/>
      <c r="B74" s="16"/>
      <c r="C74" s="16"/>
      <c r="D74" s="4"/>
      <c r="E74" s="16"/>
      <c r="F74" s="16"/>
      <c r="G74" s="16"/>
      <c r="H74" s="16"/>
      <c r="I74" s="107"/>
      <c r="J74" s="107"/>
      <c r="K74" s="107"/>
      <c r="L74" s="16"/>
      <c r="M74" s="16"/>
      <c r="N74" s="16"/>
      <c r="O74" s="16"/>
      <c r="P74" s="16"/>
      <c r="Q74" s="16"/>
      <c r="R74" s="16"/>
      <c r="S74" s="16"/>
      <c r="T74" s="107"/>
      <c r="U74" s="56"/>
      <c r="V74" s="56"/>
    </row>
    <row r="75" spans="1:22" ht="12.75">
      <c r="A75" s="4"/>
      <c r="B75" s="16"/>
      <c r="C75" s="16"/>
      <c r="D75" s="4"/>
      <c r="E75" s="16"/>
      <c r="F75" s="16"/>
      <c r="G75" s="16"/>
      <c r="H75" s="16"/>
      <c r="I75" s="107"/>
      <c r="J75" s="107"/>
      <c r="K75" s="107"/>
      <c r="L75" s="16"/>
      <c r="M75" s="16"/>
      <c r="N75" s="16"/>
      <c r="O75" s="16"/>
      <c r="P75" s="16"/>
      <c r="Q75" s="16"/>
      <c r="R75" s="16"/>
      <c r="S75" s="16"/>
      <c r="T75" s="107"/>
      <c r="U75" s="56"/>
      <c r="V75" s="56"/>
    </row>
    <row r="76" spans="1:22" ht="12.75">
      <c r="A76" s="4"/>
      <c r="B76" s="16"/>
      <c r="C76" s="16"/>
      <c r="D76" s="4"/>
      <c r="E76" s="16"/>
      <c r="F76" s="16"/>
      <c r="G76" s="16"/>
      <c r="H76" s="16"/>
      <c r="I76" s="107"/>
      <c r="J76" s="107"/>
      <c r="K76" s="107"/>
      <c r="L76" s="16"/>
      <c r="M76" s="16"/>
      <c r="N76" s="16"/>
      <c r="O76" s="16"/>
      <c r="P76" s="16"/>
      <c r="Q76" s="16"/>
      <c r="R76" s="16"/>
      <c r="S76" s="16"/>
      <c r="T76" s="107"/>
      <c r="U76" s="56"/>
      <c r="V76" s="56"/>
    </row>
    <row r="77" spans="1:22" ht="12.75">
      <c r="A77" s="4"/>
      <c r="B77" s="4"/>
      <c r="C77" s="4"/>
      <c r="D77" s="4"/>
      <c r="E77" s="4"/>
      <c r="F77" s="4"/>
      <c r="G77" s="4"/>
      <c r="H77" s="4"/>
      <c r="I77" s="117"/>
      <c r="J77" s="117"/>
      <c r="K77" s="117"/>
      <c r="L77" s="16"/>
      <c r="M77" s="16"/>
      <c r="N77" s="16"/>
      <c r="O77" s="16"/>
      <c r="P77" s="4"/>
      <c r="Q77" s="4"/>
      <c r="R77" s="4"/>
      <c r="S77" s="4"/>
      <c r="T77" s="107"/>
      <c r="U77" s="56"/>
      <c r="V77" s="53"/>
    </row>
    <row r="78" spans="1:22" ht="12.75">
      <c r="A78" s="4"/>
      <c r="B78" s="4"/>
      <c r="C78" s="4"/>
      <c r="D78" s="4"/>
      <c r="E78" s="4"/>
      <c r="F78" s="4"/>
      <c r="G78" s="4"/>
      <c r="H78" s="4"/>
      <c r="I78" s="117"/>
      <c r="J78" s="117"/>
      <c r="K78" s="117"/>
      <c r="L78" s="4"/>
      <c r="M78" s="4"/>
      <c r="N78" s="4"/>
      <c r="O78" s="4"/>
      <c r="P78" s="4"/>
      <c r="Q78" s="4"/>
      <c r="R78" s="4"/>
      <c r="S78" s="4"/>
      <c r="T78" s="117"/>
      <c r="U78" s="117"/>
      <c r="V78" s="117"/>
    </row>
    <row r="79" spans="1:2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07"/>
      <c r="U79" s="16"/>
      <c r="V79" s="16"/>
    </row>
    <row r="80" spans="1:22" ht="12.75">
      <c r="A80" s="16"/>
      <c r="B80" s="16"/>
      <c r="C80" s="16"/>
      <c r="D80" s="16"/>
      <c r="E80" s="16"/>
      <c r="F80" s="16"/>
      <c r="G80" s="16"/>
      <c r="H80" s="16"/>
      <c r="I80" s="16"/>
      <c r="J80" s="16" t="s">
        <v>28</v>
      </c>
      <c r="K80" s="16"/>
      <c r="L80" s="16"/>
      <c r="M80" s="16"/>
      <c r="N80" s="16"/>
      <c r="O80" s="16"/>
      <c r="P80" s="16"/>
      <c r="Q80" s="16"/>
      <c r="R80" s="16"/>
      <c r="S80" s="16"/>
      <c r="T80" s="107"/>
      <c r="U80" s="16"/>
      <c r="V80" s="16"/>
    </row>
  </sheetData>
  <sheetProtection/>
  <mergeCells count="2">
    <mergeCell ref="E17:G17"/>
    <mergeCell ref="E18:G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92"/>
  <sheetViews>
    <sheetView zoomScalePageLayoutView="0" workbookViewId="0" topLeftCell="A27">
      <selection activeCell="I79" sqref="I79"/>
    </sheetView>
  </sheetViews>
  <sheetFormatPr defaultColWidth="9.140625" defaultRowHeight="12.75"/>
  <cols>
    <col min="1" max="1" width="4.00390625" style="0" customWidth="1"/>
    <col min="2" max="2" width="3.140625" style="0" customWidth="1"/>
    <col min="3" max="3" width="4.57421875" style="0" customWidth="1"/>
    <col min="4" max="4" width="4.140625" style="0" customWidth="1"/>
    <col min="5" max="5" width="2.57421875" style="0" customWidth="1"/>
    <col min="7" max="7" width="19.00390625" style="0" customWidth="1"/>
    <col min="8" max="8" width="11.7109375" style="0" bestFit="1" customWidth="1"/>
    <col min="9" max="9" width="9.57421875" style="0" customWidth="1"/>
    <col min="10" max="10" width="12.00390625" style="0" customWidth="1"/>
    <col min="11" max="11" width="10.7109375" style="0" bestFit="1" customWidth="1"/>
    <col min="12" max="12" width="9.7109375" style="0" bestFit="1" customWidth="1"/>
    <col min="13" max="13" width="11.00390625" style="0" customWidth="1"/>
    <col min="14" max="14" width="11.8515625" style="0" customWidth="1"/>
    <col min="15" max="15" width="12.140625" style="0" customWidth="1"/>
    <col min="16" max="16" width="11.421875" style="0" customWidth="1"/>
    <col min="17" max="17" width="9.7109375" style="0" bestFit="1" customWidth="1"/>
    <col min="18" max="19" width="9.7109375" style="0" customWidth="1"/>
    <col min="20" max="20" width="9.7109375" style="0" bestFit="1" customWidth="1"/>
    <col min="26" max="26" width="11.140625" style="0" customWidth="1"/>
    <col min="27" max="27" width="10.7109375" style="0" customWidth="1"/>
    <col min="28" max="28" width="12.00390625" style="0" customWidth="1"/>
    <col min="29" max="30" width="11.7109375" style="0" customWidth="1"/>
    <col min="31" max="31" width="11.57421875" style="0" customWidth="1"/>
    <col min="33" max="33" width="11.7109375" style="104" bestFit="1" customWidth="1"/>
    <col min="34" max="34" width="11.140625" style="104" bestFit="1" customWidth="1"/>
    <col min="36" max="36" width="0" style="0" hidden="1" customWidth="1"/>
    <col min="37" max="38" width="9.7109375" style="104" bestFit="1" customWidth="1"/>
    <col min="39" max="39" width="0" style="0" hidden="1" customWidth="1"/>
    <col min="41" max="41" width="12.57421875" style="164" customWidth="1"/>
    <col min="42" max="42" width="0" style="0" hidden="1" customWidth="1"/>
    <col min="43" max="43" width="10.7109375" style="104" customWidth="1"/>
    <col min="44" max="44" width="9.7109375" style="104" customWidth="1"/>
    <col min="45" max="45" width="9.140625" style="104" customWidth="1"/>
    <col min="46" max="46" width="9.00390625" style="104" customWidth="1"/>
    <col min="47" max="47" width="11.00390625" style="109" customWidth="1"/>
  </cols>
  <sheetData>
    <row r="1" spans="8:47" s="16" customFormat="1" ht="12.75">
      <c r="H1" s="4" t="s">
        <v>149</v>
      </c>
      <c r="I1" s="4"/>
      <c r="J1" s="4"/>
      <c r="AG1" s="107"/>
      <c r="AH1" s="107"/>
      <c r="AK1" s="107"/>
      <c r="AL1" s="107"/>
      <c r="AO1" s="165"/>
      <c r="AQ1" s="107"/>
      <c r="AR1" s="107"/>
      <c r="AS1" s="107"/>
      <c r="AT1" s="107"/>
      <c r="AU1" s="24"/>
    </row>
    <row r="2" spans="33:47" s="16" customFormat="1" ht="12.75">
      <c r="AG2" s="107"/>
      <c r="AH2" s="107"/>
      <c r="AK2" s="107"/>
      <c r="AL2" s="107"/>
      <c r="AO2" s="165"/>
      <c r="AQ2" s="107"/>
      <c r="AR2" s="107"/>
      <c r="AS2" s="107"/>
      <c r="AT2" s="107"/>
      <c r="AU2" s="24"/>
    </row>
    <row r="3" spans="1:150" ht="13.5" thickBo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24" t="s">
        <v>29</v>
      </c>
      <c r="AE3" s="15"/>
      <c r="AF3" s="16"/>
      <c r="AG3" s="107"/>
      <c r="AH3" s="107"/>
      <c r="AI3" s="16"/>
      <c r="AJ3" s="16"/>
      <c r="AK3" s="107"/>
      <c r="AL3" s="107"/>
      <c r="AM3" s="16"/>
      <c r="AN3" s="16"/>
      <c r="AO3" s="165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</row>
    <row r="4" spans="1:150" s="48" customFormat="1" ht="18" customHeight="1" thickTop="1">
      <c r="A4" s="47" t="s">
        <v>30</v>
      </c>
      <c r="B4" s="47" t="s">
        <v>31</v>
      </c>
      <c r="C4" s="47" t="s">
        <v>32</v>
      </c>
      <c r="D4" s="47" t="s">
        <v>30</v>
      </c>
      <c r="E4" s="47" t="s">
        <v>33</v>
      </c>
      <c r="F4" s="47"/>
      <c r="G4" s="396" t="s">
        <v>195</v>
      </c>
      <c r="H4" s="397"/>
      <c r="I4" s="397"/>
      <c r="J4" s="397"/>
      <c r="K4" s="397"/>
      <c r="L4" s="397"/>
      <c r="M4" s="397"/>
      <c r="N4" s="398"/>
      <c r="O4" s="267"/>
      <c r="P4" s="266"/>
      <c r="Q4" s="294"/>
      <c r="R4" s="151"/>
      <c r="S4" s="152"/>
      <c r="T4" s="321"/>
      <c r="U4" s="77"/>
      <c r="V4" s="298"/>
      <c r="W4" s="294"/>
      <c r="X4" s="151"/>
      <c r="Y4" s="152"/>
      <c r="Z4" s="294"/>
      <c r="AA4" s="181"/>
      <c r="AB4" s="152"/>
      <c r="AC4" s="296"/>
      <c r="AD4" s="151"/>
      <c r="AE4" s="308"/>
      <c r="AF4" s="299"/>
      <c r="AG4" s="300"/>
      <c r="AH4" s="300"/>
      <c r="AI4" s="299"/>
      <c r="AJ4" s="299"/>
      <c r="AK4" s="300"/>
      <c r="AL4" s="300"/>
      <c r="AM4" s="299"/>
      <c r="AN4" s="299"/>
      <c r="AO4" s="301"/>
      <c r="AP4" s="299"/>
      <c r="AQ4" s="107"/>
      <c r="AR4" s="107"/>
      <c r="AS4" s="107"/>
      <c r="AT4" s="107"/>
      <c r="AU4" s="24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</row>
    <row r="5" spans="1:150" s="50" customFormat="1" ht="16.5" customHeight="1" thickBot="1">
      <c r="A5" s="61" t="s">
        <v>34</v>
      </c>
      <c r="B5" s="61" t="s">
        <v>34</v>
      </c>
      <c r="C5" s="61" t="s">
        <v>35</v>
      </c>
      <c r="D5" s="61" t="s">
        <v>36</v>
      </c>
      <c r="E5" s="61" t="s">
        <v>36</v>
      </c>
      <c r="F5" s="309" t="s">
        <v>37</v>
      </c>
      <c r="G5" s="310"/>
      <c r="H5" s="402" t="s">
        <v>38</v>
      </c>
      <c r="I5" s="403"/>
      <c r="J5" s="404"/>
      <c r="K5" s="402" t="s">
        <v>39</v>
      </c>
      <c r="L5" s="403"/>
      <c r="M5" s="404"/>
      <c r="N5" s="402" t="s">
        <v>40</v>
      </c>
      <c r="O5" s="403"/>
      <c r="P5" s="404"/>
      <c r="Q5" s="402" t="s">
        <v>41</v>
      </c>
      <c r="R5" s="417"/>
      <c r="S5" s="418"/>
      <c r="T5" s="419" t="s">
        <v>134</v>
      </c>
      <c r="U5" s="420"/>
      <c r="V5" s="421"/>
      <c r="W5" s="402" t="s">
        <v>42</v>
      </c>
      <c r="X5" s="417"/>
      <c r="Y5" s="418"/>
      <c r="Z5" s="402" t="s">
        <v>68</v>
      </c>
      <c r="AA5" s="417"/>
      <c r="AB5" s="418"/>
      <c r="AC5" s="402" t="s">
        <v>51</v>
      </c>
      <c r="AD5" s="417"/>
      <c r="AE5" s="418"/>
      <c r="AF5" s="302"/>
      <c r="AG5" s="303"/>
      <c r="AH5" s="303"/>
      <c r="AI5" s="302"/>
      <c r="AJ5" s="302"/>
      <c r="AK5" s="303"/>
      <c r="AL5" s="303"/>
      <c r="AM5" s="302"/>
      <c r="AN5" s="302"/>
      <c r="AO5" s="304"/>
      <c r="AP5" s="302"/>
      <c r="AQ5" s="107"/>
      <c r="AR5" s="138"/>
      <c r="AS5" s="147"/>
      <c r="AT5" s="126"/>
      <c r="AU5" s="24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</row>
    <row r="6" spans="1:47" s="16" customFormat="1" ht="16.5" customHeight="1" thickBot="1" thickTop="1">
      <c r="A6" s="49"/>
      <c r="B6" s="49"/>
      <c r="C6" s="49"/>
      <c r="D6" s="49"/>
      <c r="E6" s="49"/>
      <c r="F6" s="153"/>
      <c r="G6" s="287"/>
      <c r="H6" s="318" t="s">
        <v>136</v>
      </c>
      <c r="I6" s="153" t="s">
        <v>144</v>
      </c>
      <c r="J6" s="322" t="s">
        <v>139</v>
      </c>
      <c r="K6" s="318" t="s">
        <v>136</v>
      </c>
      <c r="L6" s="153" t="s">
        <v>145</v>
      </c>
      <c r="M6" s="322" t="s">
        <v>139</v>
      </c>
      <c r="N6" s="320" t="s">
        <v>136</v>
      </c>
      <c r="O6" s="153" t="s">
        <v>144</v>
      </c>
      <c r="P6" s="287" t="s">
        <v>139</v>
      </c>
      <c r="Q6" s="318" t="s">
        <v>136</v>
      </c>
      <c r="R6" s="153" t="s">
        <v>144</v>
      </c>
      <c r="S6" s="322" t="s">
        <v>139</v>
      </c>
      <c r="T6" s="320" t="s">
        <v>136</v>
      </c>
      <c r="U6" s="312" t="s">
        <v>144</v>
      </c>
      <c r="V6" s="319" t="s">
        <v>139</v>
      </c>
      <c r="W6" s="318" t="s">
        <v>136</v>
      </c>
      <c r="X6" s="153" t="s">
        <v>144</v>
      </c>
      <c r="Y6" s="322" t="s">
        <v>139</v>
      </c>
      <c r="Z6" s="320" t="s">
        <v>136</v>
      </c>
      <c r="AA6" s="153" t="s">
        <v>144</v>
      </c>
      <c r="AB6" s="287" t="s">
        <v>139</v>
      </c>
      <c r="AC6" s="318" t="s">
        <v>136</v>
      </c>
      <c r="AD6" s="153" t="s">
        <v>144</v>
      </c>
      <c r="AE6" s="322" t="s">
        <v>139</v>
      </c>
      <c r="AF6" s="302"/>
      <c r="AG6" s="303"/>
      <c r="AH6" s="303"/>
      <c r="AI6" s="302"/>
      <c r="AJ6" s="302"/>
      <c r="AK6" s="303"/>
      <c r="AL6" s="303"/>
      <c r="AM6" s="302"/>
      <c r="AN6" s="302"/>
      <c r="AO6" s="304"/>
      <c r="AP6" s="302"/>
      <c r="AQ6" s="107"/>
      <c r="AR6" s="138"/>
      <c r="AS6" s="147"/>
      <c r="AT6" s="126"/>
      <c r="AU6" s="24"/>
    </row>
    <row r="7" spans="1:150" ht="13.5" thickTop="1">
      <c r="A7" s="14"/>
      <c r="B7" s="14"/>
      <c r="C7" s="51"/>
      <c r="D7" s="154"/>
      <c r="E7" s="154"/>
      <c r="F7" s="154"/>
      <c r="G7" s="288"/>
      <c r="H7" s="314"/>
      <c r="I7" s="315"/>
      <c r="J7" s="316"/>
      <c r="K7" s="313"/>
      <c r="L7" s="311"/>
      <c r="M7" s="317"/>
      <c r="N7" s="314"/>
      <c r="O7" s="315"/>
      <c r="P7" s="316"/>
      <c r="Q7" s="313"/>
      <c r="R7" s="311"/>
      <c r="S7" s="317"/>
      <c r="T7" s="314"/>
      <c r="U7" s="315"/>
      <c r="V7" s="316"/>
      <c r="W7" s="79"/>
      <c r="X7" s="52"/>
      <c r="Y7" s="100"/>
      <c r="Z7" s="182"/>
      <c r="AA7" s="78"/>
      <c r="AB7" s="244"/>
      <c r="AC7" s="79"/>
      <c r="AD7" s="52"/>
      <c r="AE7" s="133"/>
      <c r="AF7" s="53"/>
      <c r="AG7" s="117"/>
      <c r="AH7" s="117"/>
      <c r="AI7" s="53"/>
      <c r="AJ7" s="53"/>
      <c r="AK7" s="117"/>
      <c r="AL7" s="117"/>
      <c r="AM7" s="53"/>
      <c r="AN7" s="53"/>
      <c r="AO7" s="163"/>
      <c r="AP7" s="53"/>
      <c r="AQ7" s="117"/>
      <c r="AR7" s="117"/>
      <c r="AS7" s="141"/>
      <c r="AT7" s="107"/>
      <c r="AU7" s="60"/>
      <c r="AV7" s="53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</row>
    <row r="8" spans="1:150" ht="12.75" customHeight="1" hidden="1">
      <c r="A8" s="44"/>
      <c r="B8" s="44"/>
      <c r="C8" s="45"/>
      <c r="D8" s="44"/>
      <c r="E8" s="44"/>
      <c r="F8" s="44"/>
      <c r="G8" s="5"/>
      <c r="H8" s="282"/>
      <c r="I8" s="54"/>
      <c r="J8" s="135"/>
      <c r="K8" s="80"/>
      <c r="L8" s="54"/>
      <c r="M8" s="38"/>
      <c r="N8" s="282"/>
      <c r="O8" s="54"/>
      <c r="P8" s="135"/>
      <c r="Q8" s="80"/>
      <c r="R8" s="54"/>
      <c r="S8" s="38"/>
      <c r="T8" s="282"/>
      <c r="U8" s="54"/>
      <c r="V8" s="135"/>
      <c r="W8" s="80"/>
      <c r="X8" s="54"/>
      <c r="Y8" s="38"/>
      <c r="Z8" s="282"/>
      <c r="AA8" s="129"/>
      <c r="AB8" s="295"/>
      <c r="AC8" s="282"/>
      <c r="AD8" s="129"/>
      <c r="AE8" s="134"/>
      <c r="AF8" s="56"/>
      <c r="AG8" s="107"/>
      <c r="AH8" s="107"/>
      <c r="AI8" s="56"/>
      <c r="AJ8" s="56"/>
      <c r="AK8" s="107"/>
      <c r="AL8" s="107"/>
      <c r="AM8" s="56"/>
      <c r="AN8" s="56"/>
      <c r="AO8" s="162"/>
      <c r="AP8" s="56"/>
      <c r="AQ8" s="107"/>
      <c r="AR8" s="107"/>
      <c r="AS8" s="141"/>
      <c r="AT8" s="107"/>
      <c r="AU8" s="60"/>
      <c r="AV8" s="5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</row>
    <row r="9" spans="1:49" ht="12.75" customHeight="1" hidden="1">
      <c r="A9" s="44"/>
      <c r="B9" s="44"/>
      <c r="C9" s="45"/>
      <c r="D9" s="44"/>
      <c r="E9" s="44"/>
      <c r="F9" s="44"/>
      <c r="G9" s="5"/>
      <c r="H9" s="282"/>
      <c r="I9" s="54"/>
      <c r="J9" s="135"/>
      <c r="K9" s="80"/>
      <c r="L9" s="54"/>
      <c r="M9" s="38"/>
      <c r="N9" s="282"/>
      <c r="O9" s="54"/>
      <c r="P9" s="135"/>
      <c r="Q9" s="80"/>
      <c r="R9" s="54"/>
      <c r="S9" s="38"/>
      <c r="T9" s="282"/>
      <c r="U9" s="54"/>
      <c r="V9" s="135"/>
      <c r="W9" s="80"/>
      <c r="X9" s="54"/>
      <c r="Y9" s="38"/>
      <c r="Z9" s="282"/>
      <c r="AA9" s="129"/>
      <c r="AB9" s="295"/>
      <c r="AC9" s="282"/>
      <c r="AD9" s="129"/>
      <c r="AE9" s="134"/>
      <c r="AF9" s="56"/>
      <c r="AG9" s="107"/>
      <c r="AH9" s="107"/>
      <c r="AI9" s="56"/>
      <c r="AJ9" s="56"/>
      <c r="AK9" s="107"/>
      <c r="AL9" s="107"/>
      <c r="AM9" s="56"/>
      <c r="AN9" s="56"/>
      <c r="AO9" s="162"/>
      <c r="AP9" s="56"/>
      <c r="AQ9" s="107"/>
      <c r="AR9" s="107"/>
      <c r="AS9" s="141"/>
      <c r="AT9" s="107"/>
      <c r="AU9" s="60"/>
      <c r="AV9" s="56"/>
      <c r="AW9" s="16"/>
    </row>
    <row r="10" spans="1:49" ht="12.75" customHeight="1" hidden="1">
      <c r="A10" s="44"/>
      <c r="B10" s="44"/>
      <c r="C10" s="45"/>
      <c r="D10" s="44"/>
      <c r="E10" s="44"/>
      <c r="F10" s="44"/>
      <c r="G10" s="5"/>
      <c r="H10" s="282"/>
      <c r="I10" s="54"/>
      <c r="J10" s="135"/>
      <c r="K10" s="80"/>
      <c r="L10" s="54"/>
      <c r="M10" s="38"/>
      <c r="N10" s="282"/>
      <c r="O10" s="54"/>
      <c r="P10" s="135"/>
      <c r="Q10" s="80"/>
      <c r="R10" s="54"/>
      <c r="S10" s="38"/>
      <c r="T10" s="282"/>
      <c r="U10" s="54"/>
      <c r="V10" s="135"/>
      <c r="W10" s="80"/>
      <c r="X10" s="54"/>
      <c r="Y10" s="38"/>
      <c r="Z10" s="282"/>
      <c r="AA10" s="129"/>
      <c r="AB10" s="295"/>
      <c r="AC10" s="282"/>
      <c r="AD10" s="129"/>
      <c r="AE10" s="134"/>
      <c r="AF10" s="56"/>
      <c r="AG10" s="107"/>
      <c r="AH10" s="107"/>
      <c r="AI10" s="56"/>
      <c r="AJ10" s="56"/>
      <c r="AK10" s="107"/>
      <c r="AL10" s="107"/>
      <c r="AM10" s="56"/>
      <c r="AN10" s="56"/>
      <c r="AO10" s="162"/>
      <c r="AP10" s="56"/>
      <c r="AQ10" s="107"/>
      <c r="AR10" s="128"/>
      <c r="AS10" s="141"/>
      <c r="AT10" s="107"/>
      <c r="AU10" s="60"/>
      <c r="AV10" s="56"/>
      <c r="AW10" s="16"/>
    </row>
    <row r="11" spans="1:49" ht="12.75" customHeight="1" hidden="1">
      <c r="A11" s="44"/>
      <c r="B11" s="44"/>
      <c r="C11" s="45"/>
      <c r="D11" s="44"/>
      <c r="E11" s="44"/>
      <c r="F11" s="44"/>
      <c r="G11" s="5"/>
      <c r="H11" s="282"/>
      <c r="I11" s="54"/>
      <c r="J11" s="135"/>
      <c r="K11" s="80"/>
      <c r="L11" s="54"/>
      <c r="M11" s="38"/>
      <c r="N11" s="282"/>
      <c r="O11" s="54"/>
      <c r="P11" s="135"/>
      <c r="Q11" s="80"/>
      <c r="R11" s="54"/>
      <c r="S11" s="38"/>
      <c r="T11" s="282"/>
      <c r="U11" s="54"/>
      <c r="V11" s="135"/>
      <c r="W11" s="80"/>
      <c r="X11" s="54"/>
      <c r="Y11" s="38"/>
      <c r="Z11" s="282"/>
      <c r="AA11" s="129"/>
      <c r="AB11" s="295"/>
      <c r="AC11" s="282"/>
      <c r="AD11" s="129"/>
      <c r="AE11" s="134"/>
      <c r="AF11" s="56"/>
      <c r="AG11" s="107"/>
      <c r="AH11" s="107"/>
      <c r="AI11" s="56"/>
      <c r="AJ11" s="56"/>
      <c r="AK11" s="107"/>
      <c r="AL11" s="107"/>
      <c r="AM11" s="56"/>
      <c r="AN11" s="56"/>
      <c r="AO11" s="162"/>
      <c r="AP11" s="56"/>
      <c r="AQ11" s="107"/>
      <c r="AR11" s="128"/>
      <c r="AS11" s="141"/>
      <c r="AT11" s="107"/>
      <c r="AU11" s="60"/>
      <c r="AV11" s="56"/>
      <c r="AW11" s="16"/>
    </row>
    <row r="12" spans="1:49" ht="12.75" customHeight="1" hidden="1">
      <c r="A12" s="44"/>
      <c r="B12" s="44"/>
      <c r="C12" s="45"/>
      <c r="D12" s="44"/>
      <c r="E12" s="44"/>
      <c r="F12" s="44"/>
      <c r="G12" s="5"/>
      <c r="H12" s="282"/>
      <c r="I12" s="54"/>
      <c r="J12" s="135"/>
      <c r="K12" s="80"/>
      <c r="L12" s="54"/>
      <c r="M12" s="38"/>
      <c r="N12" s="282"/>
      <c r="O12" s="54"/>
      <c r="P12" s="135"/>
      <c r="Q12" s="80"/>
      <c r="R12" s="54"/>
      <c r="S12" s="38"/>
      <c r="T12" s="282"/>
      <c r="U12" s="54"/>
      <c r="V12" s="135"/>
      <c r="W12" s="80"/>
      <c r="X12" s="54"/>
      <c r="Y12" s="38"/>
      <c r="Z12" s="282"/>
      <c r="AA12" s="129"/>
      <c r="AB12" s="295"/>
      <c r="AC12" s="282"/>
      <c r="AD12" s="129"/>
      <c r="AE12" s="134"/>
      <c r="AF12" s="56"/>
      <c r="AG12" s="107"/>
      <c r="AH12" s="107"/>
      <c r="AI12" s="56"/>
      <c r="AJ12" s="56"/>
      <c r="AK12" s="107"/>
      <c r="AL12" s="107"/>
      <c r="AM12" s="56"/>
      <c r="AN12" s="56"/>
      <c r="AO12" s="162"/>
      <c r="AP12" s="56"/>
      <c r="AQ12" s="107"/>
      <c r="AR12" s="128"/>
      <c r="AS12" s="141"/>
      <c r="AT12" s="107"/>
      <c r="AU12" s="60"/>
      <c r="AV12" s="56"/>
      <c r="AW12" s="16"/>
    </row>
    <row r="13" spans="1:49" ht="12.75" customHeight="1" hidden="1">
      <c r="A13" s="44"/>
      <c r="B13" s="44"/>
      <c r="C13" s="45"/>
      <c r="D13" s="44"/>
      <c r="E13" s="399"/>
      <c r="F13" s="400"/>
      <c r="G13" s="400"/>
      <c r="H13" s="282"/>
      <c r="I13" s="54"/>
      <c r="J13" s="135"/>
      <c r="K13" s="80"/>
      <c r="L13" s="54"/>
      <c r="M13" s="38"/>
      <c r="N13" s="282"/>
      <c r="O13" s="54"/>
      <c r="P13" s="135"/>
      <c r="Q13" s="80"/>
      <c r="R13" s="54"/>
      <c r="S13" s="38"/>
      <c r="T13" s="282"/>
      <c r="U13" s="54"/>
      <c r="V13" s="135"/>
      <c r="W13" s="80"/>
      <c r="X13" s="54"/>
      <c r="Y13" s="38"/>
      <c r="Z13" s="282"/>
      <c r="AA13" s="129"/>
      <c r="AB13" s="295"/>
      <c r="AC13" s="282"/>
      <c r="AD13" s="129"/>
      <c r="AE13" s="134"/>
      <c r="AF13" s="56"/>
      <c r="AG13" s="107"/>
      <c r="AH13" s="107"/>
      <c r="AI13" s="56"/>
      <c r="AJ13" s="56"/>
      <c r="AK13" s="107"/>
      <c r="AL13" s="107"/>
      <c r="AM13" s="56"/>
      <c r="AN13" s="56"/>
      <c r="AO13" s="162"/>
      <c r="AP13" s="56"/>
      <c r="AQ13" s="107"/>
      <c r="AR13" s="128"/>
      <c r="AS13" s="141"/>
      <c r="AT13" s="107"/>
      <c r="AU13" s="60"/>
      <c r="AV13" s="56"/>
      <c r="AW13" s="16"/>
    </row>
    <row r="14" spans="1:49" ht="12.75" customHeight="1" hidden="1">
      <c r="A14" s="44"/>
      <c r="B14" s="44"/>
      <c r="C14" s="45"/>
      <c r="D14" s="44"/>
      <c r="E14" s="44"/>
      <c r="F14" s="44"/>
      <c r="G14" s="5"/>
      <c r="H14" s="282"/>
      <c r="I14" s="54"/>
      <c r="J14" s="135"/>
      <c r="K14" s="80"/>
      <c r="L14" s="54"/>
      <c r="M14" s="38"/>
      <c r="N14" s="282"/>
      <c r="O14" s="54"/>
      <c r="P14" s="135"/>
      <c r="Q14" s="80"/>
      <c r="R14" s="54"/>
      <c r="S14" s="38"/>
      <c r="T14" s="282"/>
      <c r="U14" s="54"/>
      <c r="V14" s="135"/>
      <c r="W14" s="80"/>
      <c r="X14" s="54"/>
      <c r="Y14" s="38"/>
      <c r="Z14" s="282"/>
      <c r="AA14" s="129"/>
      <c r="AB14" s="295"/>
      <c r="AC14" s="282"/>
      <c r="AD14" s="129"/>
      <c r="AE14" s="134"/>
      <c r="AF14" s="56"/>
      <c r="AG14" s="107"/>
      <c r="AH14" s="107"/>
      <c r="AI14" s="56"/>
      <c r="AJ14" s="56"/>
      <c r="AK14" s="107"/>
      <c r="AL14" s="107"/>
      <c r="AM14" s="56"/>
      <c r="AN14" s="56"/>
      <c r="AO14" s="162"/>
      <c r="AP14" s="56"/>
      <c r="AQ14" s="107"/>
      <c r="AR14" s="128"/>
      <c r="AS14" s="141"/>
      <c r="AT14" s="107"/>
      <c r="AU14" s="60"/>
      <c r="AV14" s="56"/>
      <c r="AW14" s="16"/>
    </row>
    <row r="15" spans="1:49" ht="12.75" customHeight="1">
      <c r="A15" s="44"/>
      <c r="B15" s="44"/>
      <c r="C15" s="45"/>
      <c r="D15" s="5"/>
      <c r="E15" s="6"/>
      <c r="F15" s="6"/>
      <c r="G15" s="6"/>
      <c r="H15" s="282"/>
      <c r="I15" s="54"/>
      <c r="J15" s="135"/>
      <c r="K15" s="80"/>
      <c r="L15" s="54"/>
      <c r="M15" s="38"/>
      <c r="N15" s="282"/>
      <c r="O15" s="54"/>
      <c r="P15" s="135"/>
      <c r="Q15" s="80"/>
      <c r="R15" s="54"/>
      <c r="S15" s="38"/>
      <c r="T15" s="282"/>
      <c r="U15" s="54"/>
      <c r="V15" s="135"/>
      <c r="W15" s="80"/>
      <c r="X15" s="54"/>
      <c r="Y15" s="38"/>
      <c r="Z15" s="282"/>
      <c r="AA15" s="129"/>
      <c r="AB15" s="295"/>
      <c r="AC15" s="282"/>
      <c r="AD15" s="129"/>
      <c r="AE15" s="134"/>
      <c r="AF15" s="56"/>
      <c r="AG15" s="107"/>
      <c r="AH15" s="107"/>
      <c r="AI15" s="56"/>
      <c r="AJ15" s="56"/>
      <c r="AK15" s="107"/>
      <c r="AL15" s="107"/>
      <c r="AM15" s="56"/>
      <c r="AN15" s="56"/>
      <c r="AO15" s="162"/>
      <c r="AP15" s="56"/>
      <c r="AQ15" s="107"/>
      <c r="AR15" s="128"/>
      <c r="AS15" s="141"/>
      <c r="AT15" s="107"/>
      <c r="AU15" s="60"/>
      <c r="AV15" s="56"/>
      <c r="AW15" s="16"/>
    </row>
    <row r="16" spans="1:49" ht="12.75" customHeight="1">
      <c r="A16" s="44"/>
      <c r="B16" s="44"/>
      <c r="C16" s="45" t="s">
        <v>44</v>
      </c>
      <c r="D16" s="401" t="s">
        <v>98</v>
      </c>
      <c r="E16" s="400"/>
      <c r="F16" s="400"/>
      <c r="G16" s="400"/>
      <c r="H16" s="261">
        <f>SUM(H17,H18,H19,H20)</f>
        <v>244099000</v>
      </c>
      <c r="I16" s="39">
        <f>SUM(I17,I18,I19,I20)</f>
        <v>582953</v>
      </c>
      <c r="J16" s="57">
        <f>SUM(H16:I16)</f>
        <v>244681953</v>
      </c>
      <c r="K16" s="83">
        <f>SUM(K17,K18,K19,K20)</f>
        <v>53298000</v>
      </c>
      <c r="L16" s="83">
        <f>SUM(L17,L18,L19,L20)</f>
        <v>0</v>
      </c>
      <c r="M16" s="111">
        <f>SUM(K16:L16)</f>
        <v>53298000</v>
      </c>
      <c r="N16" s="261">
        <f>SUM(N17,N18,N19,N20)</f>
        <v>24240000</v>
      </c>
      <c r="O16" s="39">
        <f>SUM(O17,O18,O19,O20)</f>
        <v>1661481</v>
      </c>
      <c r="P16" s="57">
        <f>SUM(N16:O16)</f>
        <v>25901481</v>
      </c>
      <c r="Q16" s="83">
        <f>SUM(Q17,Q20)</f>
        <v>0</v>
      </c>
      <c r="R16" s="39"/>
      <c r="S16" s="111"/>
      <c r="T16" s="261">
        <f>SUM(T17,T20)</f>
        <v>0</v>
      </c>
      <c r="U16" s="39"/>
      <c r="V16" s="57"/>
      <c r="W16" s="83">
        <f>SUM(W17,W20)</f>
        <v>0</v>
      </c>
      <c r="X16" s="39"/>
      <c r="Y16" s="111"/>
      <c r="Z16" s="262">
        <f>SUM(Z17,Z18,Z19,Z20)</f>
        <v>0</v>
      </c>
      <c r="AA16" s="39">
        <f>SUM(AA17:AA20)</f>
        <v>0</v>
      </c>
      <c r="AB16" s="133">
        <f>SUM(Z16:AA16)</f>
        <v>0</v>
      </c>
      <c r="AC16" s="262">
        <f>SUM(AC17:AC20)</f>
        <v>321637000</v>
      </c>
      <c r="AD16" s="39">
        <f>SUM(AD17:AD20)</f>
        <v>2244434</v>
      </c>
      <c r="AE16" s="133">
        <f>SUM(AC16,AD16)</f>
        <v>323881434</v>
      </c>
      <c r="AF16" s="53"/>
      <c r="AG16" s="117"/>
      <c r="AH16" s="117"/>
      <c r="AI16" s="53"/>
      <c r="AJ16" s="53"/>
      <c r="AK16" s="117"/>
      <c r="AL16" s="117"/>
      <c r="AM16" s="117"/>
      <c r="AN16" s="117"/>
      <c r="AO16" s="163"/>
      <c r="AP16" s="56"/>
      <c r="AQ16" s="107"/>
      <c r="AR16" s="128"/>
      <c r="AS16" s="141"/>
      <c r="AT16" s="107"/>
      <c r="AU16" s="60"/>
      <c r="AV16" s="56"/>
      <c r="AW16" s="16"/>
    </row>
    <row r="17" spans="1:49" ht="12.75" customHeight="1">
      <c r="A17" s="44"/>
      <c r="B17" s="44"/>
      <c r="C17" s="45"/>
      <c r="D17" s="45"/>
      <c r="E17" s="399" t="s">
        <v>92</v>
      </c>
      <c r="F17" s="400"/>
      <c r="G17" s="400"/>
      <c r="H17" s="282">
        <v>166093000</v>
      </c>
      <c r="I17" s="58">
        <v>582953</v>
      </c>
      <c r="J17" s="55">
        <f aca="true" t="shared" si="0" ref="J17:J56">SUM(H17:I17)</f>
        <v>166675953</v>
      </c>
      <c r="K17" s="54">
        <v>37378000</v>
      </c>
      <c r="L17" s="58"/>
      <c r="M17" s="112">
        <f aca="true" t="shared" si="1" ref="M17:M56">SUM(K17:L17)</f>
        <v>37378000</v>
      </c>
      <c r="N17" s="282">
        <v>11057000</v>
      </c>
      <c r="O17" s="58">
        <v>1400000</v>
      </c>
      <c r="P17" s="55">
        <f aca="true" t="shared" si="2" ref="P17:P56">SUM(N17:O17)</f>
        <v>12457000</v>
      </c>
      <c r="Q17" s="131"/>
      <c r="R17" s="58"/>
      <c r="S17" s="112"/>
      <c r="T17" s="256"/>
      <c r="U17" s="58"/>
      <c r="V17" s="55"/>
      <c r="W17" s="131"/>
      <c r="X17" s="58"/>
      <c r="Y17" s="112"/>
      <c r="Z17" s="282"/>
      <c r="AA17" s="38"/>
      <c r="AB17" s="134"/>
      <c r="AC17" s="256">
        <f>SUM(H17,K17,N17,Q17,T17,W17,Z17)</f>
        <v>214528000</v>
      </c>
      <c r="AD17" s="263">
        <f>SUM(I17,L17,O17,R17,U17,X17,AA17)</f>
        <v>1982953</v>
      </c>
      <c r="AE17" s="134">
        <f aca="true" t="shared" si="3" ref="AE17:AE57">SUM(AC17,AD17)</f>
        <v>216510953</v>
      </c>
      <c r="AF17" s="56"/>
      <c r="AG17" s="126"/>
      <c r="AH17" s="107"/>
      <c r="AI17" s="60"/>
      <c r="AJ17" s="56"/>
      <c r="AK17" s="107"/>
      <c r="AL17" s="107"/>
      <c r="AM17" s="56"/>
      <c r="AN17" s="56"/>
      <c r="AO17" s="162"/>
      <c r="AP17" s="56"/>
      <c r="AQ17" s="107"/>
      <c r="AR17" s="128"/>
      <c r="AS17" s="141"/>
      <c r="AT17" s="107"/>
      <c r="AU17" s="60"/>
      <c r="AV17" s="56"/>
      <c r="AW17" s="16"/>
    </row>
    <row r="18" spans="1:49" ht="12.75">
      <c r="A18" s="44"/>
      <c r="B18" s="44"/>
      <c r="C18" s="45"/>
      <c r="D18" s="45"/>
      <c r="E18" s="399" t="s">
        <v>101</v>
      </c>
      <c r="F18" s="400"/>
      <c r="G18" s="400"/>
      <c r="H18" s="282">
        <v>47279000</v>
      </c>
      <c r="I18" s="58"/>
      <c r="J18" s="55">
        <f t="shared" si="0"/>
        <v>47279000</v>
      </c>
      <c r="K18" s="54">
        <v>9677000</v>
      </c>
      <c r="L18" s="58"/>
      <c r="M18" s="112">
        <f t="shared" si="1"/>
        <v>9677000</v>
      </c>
      <c r="N18" s="282">
        <v>6950000</v>
      </c>
      <c r="O18" s="58">
        <v>261481</v>
      </c>
      <c r="P18" s="55">
        <f t="shared" si="2"/>
        <v>7211481</v>
      </c>
      <c r="Q18" s="131"/>
      <c r="R18" s="58"/>
      <c r="S18" s="112"/>
      <c r="T18" s="256"/>
      <c r="U18" s="58"/>
      <c r="V18" s="55"/>
      <c r="W18" s="131"/>
      <c r="X18" s="58"/>
      <c r="Y18" s="112"/>
      <c r="Z18" s="256"/>
      <c r="AA18" s="112"/>
      <c r="AB18" s="134"/>
      <c r="AC18" s="256">
        <f>SUM(H18,K18,N18,Q18,T18,W18,Z18)</f>
        <v>63906000</v>
      </c>
      <c r="AD18" s="263">
        <f>SUM(I18,L18,O18,R18,U18,X18,AA18)</f>
        <v>261481</v>
      </c>
      <c r="AE18" s="134">
        <f t="shared" si="3"/>
        <v>64167481</v>
      </c>
      <c r="AF18" s="60"/>
      <c r="AG18" s="126"/>
      <c r="AH18" s="126"/>
      <c r="AI18" s="60"/>
      <c r="AJ18" s="60"/>
      <c r="AK18" s="126"/>
      <c r="AL18" s="126"/>
      <c r="AM18" s="60"/>
      <c r="AN18" s="60"/>
      <c r="AO18" s="162"/>
      <c r="AP18" s="53"/>
      <c r="AQ18" s="117"/>
      <c r="AR18" s="128"/>
      <c r="AS18" s="141"/>
      <c r="AT18" s="107"/>
      <c r="AU18" s="24"/>
      <c r="AV18" s="53"/>
      <c r="AW18" s="16"/>
    </row>
    <row r="19" spans="1:49" ht="12.75">
      <c r="A19" s="44"/>
      <c r="B19" s="44"/>
      <c r="C19" s="45"/>
      <c r="D19" s="45"/>
      <c r="E19" s="399" t="s">
        <v>99</v>
      </c>
      <c r="F19" s="400"/>
      <c r="G19" s="400"/>
      <c r="H19" s="282">
        <v>15547000</v>
      </c>
      <c r="I19" s="58"/>
      <c r="J19" s="55">
        <f t="shared" si="0"/>
        <v>15547000</v>
      </c>
      <c r="K19" s="54">
        <v>3156000</v>
      </c>
      <c r="L19" s="58"/>
      <c r="M19" s="112">
        <f t="shared" si="1"/>
        <v>3156000</v>
      </c>
      <c r="N19" s="282">
        <v>2103000</v>
      </c>
      <c r="O19" s="58"/>
      <c r="P19" s="55">
        <f t="shared" si="2"/>
        <v>2103000</v>
      </c>
      <c r="Q19" s="131"/>
      <c r="R19" s="58"/>
      <c r="S19" s="112"/>
      <c r="T19" s="256"/>
      <c r="U19" s="58"/>
      <c r="V19" s="55"/>
      <c r="W19" s="131"/>
      <c r="X19" s="58"/>
      <c r="Y19" s="112"/>
      <c r="Z19" s="256"/>
      <c r="AA19" s="263"/>
      <c r="AB19" s="134"/>
      <c r="AC19" s="256">
        <f>SUM(H19,K19,N19,Q19,T19,W19,Z19)</f>
        <v>20806000</v>
      </c>
      <c r="AD19" s="263">
        <f aca="true" t="shared" si="4" ref="AD18:AD78">SUM(I19,L19,O19,R19,U19,X19,AA19)</f>
        <v>0</v>
      </c>
      <c r="AE19" s="134">
        <f t="shared" si="3"/>
        <v>20806000</v>
      </c>
      <c r="AF19" s="60"/>
      <c r="AG19" s="126"/>
      <c r="AH19" s="126"/>
      <c r="AI19" s="60"/>
      <c r="AJ19" s="60"/>
      <c r="AK19" s="126"/>
      <c r="AL19" s="126"/>
      <c r="AM19" s="60"/>
      <c r="AN19" s="60"/>
      <c r="AO19" s="162"/>
      <c r="AP19" s="53"/>
      <c r="AQ19" s="117"/>
      <c r="AR19" s="128"/>
      <c r="AS19" s="141"/>
      <c r="AT19" s="107"/>
      <c r="AU19" s="24"/>
      <c r="AV19" s="53"/>
      <c r="AW19" s="16"/>
    </row>
    <row r="20" spans="1:49" ht="12.75">
      <c r="A20" s="44"/>
      <c r="B20" s="44"/>
      <c r="C20" s="45"/>
      <c r="D20" s="45"/>
      <c r="E20" s="166" t="s">
        <v>100</v>
      </c>
      <c r="F20" s="167"/>
      <c r="G20" s="167"/>
      <c r="H20" s="282">
        <v>15180000</v>
      </c>
      <c r="I20" s="58"/>
      <c r="J20" s="55">
        <f t="shared" si="0"/>
        <v>15180000</v>
      </c>
      <c r="K20" s="54">
        <v>3087000</v>
      </c>
      <c r="L20" s="58"/>
      <c r="M20" s="112">
        <f t="shared" si="1"/>
        <v>3087000</v>
      </c>
      <c r="N20" s="282">
        <v>4130000</v>
      </c>
      <c r="O20" s="58"/>
      <c r="P20" s="55">
        <f t="shared" si="2"/>
        <v>4130000</v>
      </c>
      <c r="Q20" s="131"/>
      <c r="R20" s="58"/>
      <c r="S20" s="112"/>
      <c r="T20" s="256"/>
      <c r="U20" s="58"/>
      <c r="V20" s="55"/>
      <c r="W20" s="131"/>
      <c r="X20" s="58"/>
      <c r="Y20" s="112"/>
      <c r="Z20" s="256"/>
      <c r="AA20" s="263"/>
      <c r="AB20" s="134"/>
      <c r="AC20" s="256">
        <f>SUM(H20,K20,N20,Q20,T20,W20,Z20)</f>
        <v>22397000</v>
      </c>
      <c r="AD20" s="263">
        <f t="shared" si="4"/>
        <v>0</v>
      </c>
      <c r="AE20" s="134">
        <f t="shared" si="3"/>
        <v>22397000</v>
      </c>
      <c r="AF20" s="60"/>
      <c r="AG20" s="126"/>
      <c r="AH20" s="126"/>
      <c r="AI20" s="60"/>
      <c r="AJ20" s="60"/>
      <c r="AK20" s="126"/>
      <c r="AL20" s="126"/>
      <c r="AM20" s="60"/>
      <c r="AN20" s="60"/>
      <c r="AO20" s="162"/>
      <c r="AP20" s="53"/>
      <c r="AQ20" s="117"/>
      <c r="AR20" s="128"/>
      <c r="AS20" s="141"/>
      <c r="AT20" s="107"/>
      <c r="AU20" s="24"/>
      <c r="AV20" s="53"/>
      <c r="AW20" s="16"/>
    </row>
    <row r="21" spans="1:49" ht="12.75">
      <c r="A21" s="44"/>
      <c r="B21" s="44"/>
      <c r="C21" s="45"/>
      <c r="D21" s="45"/>
      <c r="E21" s="399"/>
      <c r="F21" s="400"/>
      <c r="G21" s="400"/>
      <c r="H21" s="256"/>
      <c r="I21" s="58"/>
      <c r="J21" s="55"/>
      <c r="K21" s="131"/>
      <c r="L21" s="58"/>
      <c r="M21" s="111"/>
      <c r="N21" s="256"/>
      <c r="O21" s="58"/>
      <c r="P21" s="57"/>
      <c r="Q21" s="131"/>
      <c r="R21" s="58"/>
      <c r="S21" s="112"/>
      <c r="T21" s="256"/>
      <c r="U21" s="58"/>
      <c r="V21" s="55"/>
      <c r="W21" s="131"/>
      <c r="X21" s="58"/>
      <c r="Y21" s="112"/>
      <c r="Z21" s="256"/>
      <c r="AA21" s="263"/>
      <c r="AB21" s="134">
        <f>SUM(AA21,Z21)</f>
        <v>0</v>
      </c>
      <c r="AC21" s="256"/>
      <c r="AD21" s="263"/>
      <c r="AE21" s="133"/>
      <c r="AF21" s="60"/>
      <c r="AG21" s="126"/>
      <c r="AH21" s="126"/>
      <c r="AI21" s="60"/>
      <c r="AJ21" s="60"/>
      <c r="AK21" s="126"/>
      <c r="AL21" s="126"/>
      <c r="AM21" s="60"/>
      <c r="AN21" s="60"/>
      <c r="AO21" s="162"/>
      <c r="AP21" s="53"/>
      <c r="AQ21" s="117"/>
      <c r="AR21" s="128"/>
      <c r="AS21" s="141"/>
      <c r="AT21" s="107"/>
      <c r="AU21" s="24"/>
      <c r="AV21" s="53"/>
      <c r="AW21" s="16"/>
    </row>
    <row r="22" spans="1:49" ht="12.75">
      <c r="A22" s="44"/>
      <c r="B22" s="44"/>
      <c r="C22" s="45" t="s">
        <v>15</v>
      </c>
      <c r="D22" s="45" t="s">
        <v>179</v>
      </c>
      <c r="E22" s="45"/>
      <c r="F22" s="45"/>
      <c r="G22" s="34"/>
      <c r="H22" s="261">
        <v>41781000</v>
      </c>
      <c r="I22" s="39"/>
      <c r="J22" s="57">
        <f>SUM(H22:I22)</f>
        <v>41781000</v>
      </c>
      <c r="K22" s="83">
        <v>8025000</v>
      </c>
      <c r="L22" s="39"/>
      <c r="M22" s="111">
        <f t="shared" si="1"/>
        <v>8025000</v>
      </c>
      <c r="N22" s="261">
        <v>9471000</v>
      </c>
      <c r="O22" s="39">
        <v>806285</v>
      </c>
      <c r="P22" s="57">
        <f t="shared" si="2"/>
        <v>10277285</v>
      </c>
      <c r="Q22" s="83"/>
      <c r="R22" s="39"/>
      <c r="S22" s="111">
        <f>SUM(R22,Q22)</f>
        <v>0</v>
      </c>
      <c r="T22" s="261"/>
      <c r="U22" s="39"/>
      <c r="V22" s="57"/>
      <c r="W22" s="83"/>
      <c r="X22" s="39"/>
      <c r="Y22" s="111"/>
      <c r="Z22" s="261"/>
      <c r="AA22" s="111"/>
      <c r="AB22" s="133">
        <f>SUM(AA22,Z22)</f>
        <v>0</v>
      </c>
      <c r="AC22" s="261">
        <f>SUM(H22,K22,N22,Q22,T22,W22,Z22)</f>
        <v>59277000</v>
      </c>
      <c r="AD22" s="100">
        <f>SUM(I22,L22,O22,R22,U22,X22,AA22)</f>
        <v>806285</v>
      </c>
      <c r="AE22" s="133">
        <f t="shared" si="3"/>
        <v>60083285</v>
      </c>
      <c r="AF22" s="53"/>
      <c r="AG22" s="117"/>
      <c r="AH22" s="117"/>
      <c r="AI22" s="53"/>
      <c r="AJ22" s="53"/>
      <c r="AK22" s="117"/>
      <c r="AL22" s="117"/>
      <c r="AM22" s="53"/>
      <c r="AN22" s="53"/>
      <c r="AO22" s="163"/>
      <c r="AP22" s="53"/>
      <c r="AQ22" s="117"/>
      <c r="AR22" s="128"/>
      <c r="AS22" s="141"/>
      <c r="AT22" s="107"/>
      <c r="AU22" s="126"/>
      <c r="AV22" s="53"/>
      <c r="AW22" s="16"/>
    </row>
    <row r="23" spans="1:49" ht="12.75" customHeight="1" hidden="1">
      <c r="A23" s="44"/>
      <c r="B23" s="44"/>
      <c r="C23" s="45"/>
      <c r="D23" s="45"/>
      <c r="E23" s="45"/>
      <c r="F23" s="45"/>
      <c r="G23" s="34"/>
      <c r="H23" s="261"/>
      <c r="I23" s="39"/>
      <c r="J23" s="55">
        <f t="shared" si="0"/>
        <v>0</v>
      </c>
      <c r="K23" s="83"/>
      <c r="L23" s="39"/>
      <c r="M23" s="111">
        <f t="shared" si="1"/>
        <v>0</v>
      </c>
      <c r="N23" s="261"/>
      <c r="O23" s="39"/>
      <c r="P23" s="57">
        <f t="shared" si="2"/>
        <v>0</v>
      </c>
      <c r="Q23" s="83"/>
      <c r="R23" s="39"/>
      <c r="S23" s="111"/>
      <c r="T23" s="261"/>
      <c r="U23" s="39"/>
      <c r="V23" s="57"/>
      <c r="W23" s="83"/>
      <c r="X23" s="39"/>
      <c r="Y23" s="111"/>
      <c r="Z23" s="261"/>
      <c r="AA23" s="111"/>
      <c r="AB23" s="57"/>
      <c r="AC23" s="256">
        <f>SUM(H23,K23,N23,Q23,T23,W23,Z23)</f>
        <v>0</v>
      </c>
      <c r="AD23" s="263">
        <f t="shared" si="4"/>
        <v>0</v>
      </c>
      <c r="AE23" s="133">
        <f t="shared" si="3"/>
        <v>0</v>
      </c>
      <c r="AF23" s="53"/>
      <c r="AG23" s="117"/>
      <c r="AH23" s="117"/>
      <c r="AI23" s="53"/>
      <c r="AJ23" s="56"/>
      <c r="AK23" s="107"/>
      <c r="AL23" s="117"/>
      <c r="AM23" s="53"/>
      <c r="AN23" s="53"/>
      <c r="AO23" s="163"/>
      <c r="AP23" s="53"/>
      <c r="AQ23" s="117"/>
      <c r="AR23" s="128"/>
      <c r="AS23" s="141"/>
      <c r="AT23" s="107"/>
      <c r="AU23" s="24"/>
      <c r="AV23" s="53"/>
      <c r="AW23" s="16"/>
    </row>
    <row r="24" spans="1:49" ht="12.75" customHeight="1">
      <c r="A24" s="44"/>
      <c r="B24" s="44"/>
      <c r="C24" s="45"/>
      <c r="D24" s="45"/>
      <c r="E24" s="401"/>
      <c r="F24" s="405"/>
      <c r="G24" s="405"/>
      <c r="H24" s="261"/>
      <c r="I24" s="39"/>
      <c r="J24" s="55"/>
      <c r="K24" s="83"/>
      <c r="L24" s="39"/>
      <c r="M24" s="111"/>
      <c r="N24" s="261"/>
      <c r="O24" s="39"/>
      <c r="P24" s="354"/>
      <c r="Q24" s="83"/>
      <c r="R24" s="39"/>
      <c r="S24" s="111"/>
      <c r="T24" s="261"/>
      <c r="U24" s="39"/>
      <c r="V24" s="57"/>
      <c r="W24" s="83"/>
      <c r="X24" s="39"/>
      <c r="Y24" s="111"/>
      <c r="Z24" s="261"/>
      <c r="AA24" s="111"/>
      <c r="AB24" s="57"/>
      <c r="AC24" s="256"/>
      <c r="AD24" s="263"/>
      <c r="AE24" s="133"/>
      <c r="AF24" s="53"/>
      <c r="AG24" s="117"/>
      <c r="AH24" s="117"/>
      <c r="AI24" s="53"/>
      <c r="AJ24" s="56"/>
      <c r="AK24" s="107"/>
      <c r="AL24" s="117"/>
      <c r="AM24" s="53"/>
      <c r="AN24" s="53"/>
      <c r="AO24" s="163"/>
      <c r="AP24" s="53"/>
      <c r="AQ24" s="117"/>
      <c r="AR24" s="128"/>
      <c r="AS24" s="141"/>
      <c r="AT24" s="107"/>
      <c r="AU24" s="24"/>
      <c r="AV24" s="53"/>
      <c r="AW24" s="16"/>
    </row>
    <row r="25" spans="1:50" ht="12.75">
      <c r="A25" s="44"/>
      <c r="B25" s="44"/>
      <c r="C25" s="45" t="s">
        <v>14</v>
      </c>
      <c r="D25" s="45" t="s">
        <v>45</v>
      </c>
      <c r="E25" s="44"/>
      <c r="F25" s="44"/>
      <c r="G25" s="5"/>
      <c r="H25" s="261">
        <f>SUM(H27,H28,H29,H30,H31,H33,H34,H35)</f>
        <v>126396000</v>
      </c>
      <c r="I25" s="39">
        <f>SUM(I27,I28,I29,I30,I31,I34,I33)</f>
        <v>0</v>
      </c>
      <c r="J25" s="57">
        <f t="shared" si="0"/>
        <v>126396000</v>
      </c>
      <c r="K25" s="83">
        <f>SUM(K27,K28,K29,K30,K31,K33,K34)</f>
        <v>27828000</v>
      </c>
      <c r="L25" s="83">
        <f>SUM(L27:L34)</f>
        <v>0</v>
      </c>
      <c r="M25" s="111">
        <f t="shared" si="1"/>
        <v>27828000</v>
      </c>
      <c r="N25" s="261">
        <f>SUM(N27,N28,N29,N30,N31,N33,N34,N35)</f>
        <v>61658000</v>
      </c>
      <c r="O25" s="39">
        <f>SUM(O27:O35)</f>
        <v>901654</v>
      </c>
      <c r="P25" s="354">
        <f t="shared" si="2"/>
        <v>62559654</v>
      </c>
      <c r="Q25" s="83">
        <f>SUM(Q26,Q27,Q28,Q29,Q30,Q31,Q34,Q35)</f>
        <v>0</v>
      </c>
      <c r="R25" s="39"/>
      <c r="S25" s="111"/>
      <c r="T25" s="261">
        <f>SUM(T26,T27,T28,T29,T30,T31,T34,T35)</f>
        <v>0</v>
      </c>
      <c r="U25" s="39"/>
      <c r="V25" s="57"/>
      <c r="W25" s="83">
        <f>SUM(W26,W27,W28,W29,W30,W31,W34,W35)</f>
        <v>0</v>
      </c>
      <c r="X25" s="39"/>
      <c r="Y25" s="111"/>
      <c r="Z25" s="261">
        <f>SUM(Z26,Z27,Z28,Z29,Z30,Z31,Z34,Z35)</f>
        <v>0</v>
      </c>
      <c r="AA25" s="39">
        <f>SUM(AA26,AA27,AA28,AA29,AA30,AA31,AA34,AA35,AA33)</f>
        <v>0</v>
      </c>
      <c r="AB25" s="57">
        <f>SUM(Z25:AA25)</f>
        <v>0</v>
      </c>
      <c r="AC25" s="261">
        <f aca="true" t="shared" si="5" ref="AC25:AC34">SUM(H25,K25,N25,Q25,T25,W25,Z25)</f>
        <v>215882000</v>
      </c>
      <c r="AD25" s="100">
        <f t="shared" si="4"/>
        <v>901654</v>
      </c>
      <c r="AE25" s="133">
        <f t="shared" si="3"/>
        <v>216783654</v>
      </c>
      <c r="AF25" s="53"/>
      <c r="AG25" s="117"/>
      <c r="AH25" s="117"/>
      <c r="AI25" s="53"/>
      <c r="AJ25" s="53"/>
      <c r="AK25" s="117"/>
      <c r="AL25" s="117"/>
      <c r="AM25" s="117"/>
      <c r="AN25" s="117"/>
      <c r="AO25" s="163"/>
      <c r="AP25" s="53"/>
      <c r="AQ25" s="117"/>
      <c r="AR25" s="128"/>
      <c r="AS25" s="141"/>
      <c r="AT25" s="107"/>
      <c r="AU25" s="24"/>
      <c r="AV25" s="53"/>
      <c r="AW25" s="56"/>
      <c r="AX25" s="114"/>
    </row>
    <row r="26" spans="1:50" ht="12.75">
      <c r="A26" s="44"/>
      <c r="B26" s="44"/>
      <c r="C26" s="45"/>
      <c r="D26" s="44"/>
      <c r="E26" s="399"/>
      <c r="F26" s="400"/>
      <c r="G26" s="400"/>
      <c r="H26" s="282"/>
      <c r="I26" s="54"/>
      <c r="J26" s="55"/>
      <c r="K26" s="80"/>
      <c r="L26" s="54"/>
      <c r="M26" s="111"/>
      <c r="N26" s="282"/>
      <c r="O26" s="54"/>
      <c r="P26" s="354"/>
      <c r="Q26" s="80"/>
      <c r="R26" s="54"/>
      <c r="S26" s="38"/>
      <c r="T26" s="282"/>
      <c r="U26" s="54"/>
      <c r="V26" s="135"/>
      <c r="W26" s="80"/>
      <c r="X26" s="54"/>
      <c r="Y26" s="38"/>
      <c r="Z26" s="282"/>
      <c r="AA26" s="38"/>
      <c r="AB26" s="135">
        <f>SUM(AA26)</f>
        <v>0</v>
      </c>
      <c r="AC26" s="256">
        <f t="shared" si="5"/>
        <v>0</v>
      </c>
      <c r="AD26" s="263">
        <f t="shared" si="4"/>
        <v>0</v>
      </c>
      <c r="AE26" s="133"/>
      <c r="AF26" s="56"/>
      <c r="AG26" s="107"/>
      <c r="AH26" s="107"/>
      <c r="AI26" s="56"/>
      <c r="AJ26" s="56"/>
      <c r="AK26" s="126"/>
      <c r="AL26" s="107"/>
      <c r="AM26" s="56"/>
      <c r="AN26" s="56"/>
      <c r="AO26" s="162"/>
      <c r="AP26" s="56"/>
      <c r="AQ26" s="107"/>
      <c r="AR26" s="128"/>
      <c r="AS26" s="141"/>
      <c r="AT26" s="150"/>
      <c r="AU26" s="148"/>
      <c r="AV26" s="149"/>
      <c r="AW26" s="16"/>
      <c r="AX26" s="114"/>
    </row>
    <row r="27" spans="1:49" ht="12.75">
      <c r="A27" s="44"/>
      <c r="B27" s="44"/>
      <c r="C27" s="45"/>
      <c r="D27" s="44"/>
      <c r="E27" s="399" t="s">
        <v>46</v>
      </c>
      <c r="F27" s="400"/>
      <c r="G27" s="400"/>
      <c r="H27" s="54">
        <v>35137000</v>
      </c>
      <c r="I27" s="54"/>
      <c r="J27" s="55">
        <f t="shared" si="0"/>
        <v>35137000</v>
      </c>
      <c r="K27" s="54">
        <v>9474000</v>
      </c>
      <c r="L27" s="54"/>
      <c r="M27" s="112">
        <f t="shared" si="1"/>
        <v>9474000</v>
      </c>
      <c r="N27" s="282">
        <v>19190000</v>
      </c>
      <c r="O27" s="54">
        <v>901654</v>
      </c>
      <c r="P27" s="55">
        <f t="shared" si="2"/>
        <v>20091654</v>
      </c>
      <c r="Q27" s="80"/>
      <c r="R27" s="54"/>
      <c r="S27" s="38"/>
      <c r="T27" s="282"/>
      <c r="U27" s="54"/>
      <c r="V27" s="135"/>
      <c r="W27" s="80"/>
      <c r="X27" s="54"/>
      <c r="Y27" s="38"/>
      <c r="Z27" s="282"/>
      <c r="AA27" s="38"/>
      <c r="AB27" s="135">
        <f>SUM(AA27,Z27)</f>
        <v>0</v>
      </c>
      <c r="AC27" s="256">
        <f t="shared" si="5"/>
        <v>63801000</v>
      </c>
      <c r="AD27" s="263">
        <f t="shared" si="4"/>
        <v>901654</v>
      </c>
      <c r="AE27" s="134">
        <f t="shared" si="3"/>
        <v>64702654</v>
      </c>
      <c r="AF27" s="56"/>
      <c r="AG27" s="107"/>
      <c r="AH27" s="107"/>
      <c r="AI27" s="56"/>
      <c r="AJ27" s="56"/>
      <c r="AK27" s="107"/>
      <c r="AL27" s="107"/>
      <c r="AM27" s="56"/>
      <c r="AN27" s="56"/>
      <c r="AO27" s="162"/>
      <c r="AP27" s="56"/>
      <c r="AQ27" s="107"/>
      <c r="AR27" s="128"/>
      <c r="AS27" s="107"/>
      <c r="AT27" s="126"/>
      <c r="AU27" s="24"/>
      <c r="AV27" s="16"/>
      <c r="AW27" s="16"/>
    </row>
    <row r="28" spans="1:49" ht="12.75">
      <c r="A28" s="44"/>
      <c r="B28" s="44"/>
      <c r="C28" s="45"/>
      <c r="D28" s="44"/>
      <c r="E28" s="399" t="s">
        <v>47</v>
      </c>
      <c r="F28" s="400"/>
      <c r="G28" s="400"/>
      <c r="H28" s="54">
        <v>6317000</v>
      </c>
      <c r="I28" s="54"/>
      <c r="J28" s="55">
        <f t="shared" si="0"/>
        <v>6317000</v>
      </c>
      <c r="K28" s="54">
        <v>1271000</v>
      </c>
      <c r="L28" s="54"/>
      <c r="M28" s="112">
        <f t="shared" si="1"/>
        <v>1271000</v>
      </c>
      <c r="N28" s="282">
        <v>35415000</v>
      </c>
      <c r="O28" s="54"/>
      <c r="P28" s="55">
        <f t="shared" si="2"/>
        <v>35415000</v>
      </c>
      <c r="Q28" s="80"/>
      <c r="R28" s="54"/>
      <c r="S28" s="38"/>
      <c r="T28" s="282"/>
      <c r="U28" s="54"/>
      <c r="V28" s="135"/>
      <c r="W28" s="80"/>
      <c r="X28" s="54"/>
      <c r="Y28" s="38"/>
      <c r="Z28" s="282"/>
      <c r="AA28" s="38"/>
      <c r="AB28" s="135">
        <f aca="true" t="shared" si="6" ref="AB28:AB34">SUM(AA28,Z28)</f>
        <v>0</v>
      </c>
      <c r="AC28" s="256">
        <f t="shared" si="5"/>
        <v>43003000</v>
      </c>
      <c r="AD28" s="263">
        <f t="shared" si="4"/>
        <v>0</v>
      </c>
      <c r="AE28" s="134">
        <f t="shared" si="3"/>
        <v>43003000</v>
      </c>
      <c r="AF28" s="56"/>
      <c r="AG28" s="107"/>
      <c r="AH28" s="107"/>
      <c r="AI28" s="56"/>
      <c r="AJ28" s="56"/>
      <c r="AK28" s="107"/>
      <c r="AL28" s="107"/>
      <c r="AM28" s="56"/>
      <c r="AN28" s="56"/>
      <c r="AO28" s="162"/>
      <c r="AP28" s="56"/>
      <c r="AQ28" s="107"/>
      <c r="AR28" s="128"/>
      <c r="AS28" s="107"/>
      <c r="AT28" s="126"/>
      <c r="AU28" s="24"/>
      <c r="AV28" s="16"/>
      <c r="AW28" s="16"/>
    </row>
    <row r="29" spans="1:49" ht="12.75">
      <c r="A29" s="44"/>
      <c r="B29" s="44"/>
      <c r="C29" s="45"/>
      <c r="D29" s="44"/>
      <c r="E29" s="406" t="s">
        <v>83</v>
      </c>
      <c r="F29" s="400"/>
      <c r="G29" s="400"/>
      <c r="H29" s="54">
        <v>36868000</v>
      </c>
      <c r="I29" s="54"/>
      <c r="J29" s="55">
        <f t="shared" si="0"/>
        <v>36868000</v>
      </c>
      <c r="K29" s="54">
        <v>7470000</v>
      </c>
      <c r="L29" s="54"/>
      <c r="M29" s="112">
        <f t="shared" si="1"/>
        <v>7470000</v>
      </c>
      <c r="N29" s="282">
        <v>1184000</v>
      </c>
      <c r="O29" s="54"/>
      <c r="P29" s="55">
        <f t="shared" si="2"/>
        <v>1184000</v>
      </c>
      <c r="Q29" s="80"/>
      <c r="R29" s="54"/>
      <c r="S29" s="38"/>
      <c r="T29" s="282"/>
      <c r="U29" s="54"/>
      <c r="V29" s="135"/>
      <c r="W29" s="80"/>
      <c r="X29" s="54"/>
      <c r="Y29" s="38"/>
      <c r="Z29" s="282"/>
      <c r="AA29" s="38"/>
      <c r="AB29" s="135">
        <f t="shared" si="6"/>
        <v>0</v>
      </c>
      <c r="AC29" s="256">
        <f t="shared" si="5"/>
        <v>45522000</v>
      </c>
      <c r="AD29" s="263">
        <f t="shared" si="4"/>
        <v>0</v>
      </c>
      <c r="AE29" s="134">
        <f t="shared" si="3"/>
        <v>45522000</v>
      </c>
      <c r="AF29" s="56"/>
      <c r="AG29" s="107"/>
      <c r="AH29" s="107"/>
      <c r="AI29" s="56"/>
      <c r="AJ29" s="56"/>
      <c r="AK29" s="107"/>
      <c r="AL29" s="107"/>
      <c r="AM29" s="56"/>
      <c r="AN29" s="56"/>
      <c r="AO29" s="162"/>
      <c r="AP29" s="56"/>
      <c r="AQ29" s="107"/>
      <c r="AR29" s="128"/>
      <c r="AS29" s="107"/>
      <c r="AT29" s="142"/>
      <c r="AU29" s="24"/>
      <c r="AV29" s="16"/>
      <c r="AW29" s="16"/>
    </row>
    <row r="30" spans="1:49" ht="12.75">
      <c r="A30" s="44"/>
      <c r="B30" s="44"/>
      <c r="C30" s="45"/>
      <c r="D30" s="44"/>
      <c r="E30" s="406" t="s">
        <v>94</v>
      </c>
      <c r="F30" s="400"/>
      <c r="G30" s="400"/>
      <c r="H30" s="54">
        <v>12623000</v>
      </c>
      <c r="I30" s="54"/>
      <c r="J30" s="55">
        <f t="shared" si="0"/>
        <v>12623000</v>
      </c>
      <c r="K30" s="54">
        <v>2587000</v>
      </c>
      <c r="L30" s="54"/>
      <c r="M30" s="112">
        <f t="shared" si="1"/>
        <v>2587000</v>
      </c>
      <c r="N30" s="282">
        <v>1607000</v>
      </c>
      <c r="O30" s="54"/>
      <c r="P30" s="55">
        <f t="shared" si="2"/>
        <v>1607000</v>
      </c>
      <c r="Q30" s="80"/>
      <c r="R30" s="54"/>
      <c r="S30" s="38"/>
      <c r="T30" s="282"/>
      <c r="U30" s="54"/>
      <c r="V30" s="135"/>
      <c r="W30" s="80"/>
      <c r="X30" s="54"/>
      <c r="Y30" s="38"/>
      <c r="Z30" s="282"/>
      <c r="AA30" s="38"/>
      <c r="AB30" s="135">
        <f t="shared" si="6"/>
        <v>0</v>
      </c>
      <c r="AC30" s="256">
        <f t="shared" si="5"/>
        <v>16817000</v>
      </c>
      <c r="AD30" s="263">
        <f t="shared" si="4"/>
        <v>0</v>
      </c>
      <c r="AE30" s="134">
        <f t="shared" si="3"/>
        <v>16817000</v>
      </c>
      <c r="AF30" s="56"/>
      <c r="AG30" s="107"/>
      <c r="AH30" s="107"/>
      <c r="AI30" s="56"/>
      <c r="AJ30" s="56"/>
      <c r="AK30" s="107"/>
      <c r="AL30" s="107"/>
      <c r="AM30" s="56"/>
      <c r="AN30" s="56"/>
      <c r="AO30" s="162"/>
      <c r="AP30" s="56"/>
      <c r="AQ30" s="107"/>
      <c r="AR30" s="128"/>
      <c r="AS30" s="107"/>
      <c r="AT30" s="142"/>
      <c r="AU30" s="24"/>
      <c r="AV30" s="16"/>
      <c r="AW30" s="16"/>
    </row>
    <row r="31" spans="1:49" ht="12.75">
      <c r="A31" s="44"/>
      <c r="B31" s="44"/>
      <c r="C31" s="45"/>
      <c r="D31" s="45"/>
      <c r="E31" s="399" t="s">
        <v>93</v>
      </c>
      <c r="F31" s="400"/>
      <c r="G31" s="400"/>
      <c r="H31" s="54">
        <v>7870000</v>
      </c>
      <c r="I31" s="58"/>
      <c r="J31" s="55">
        <f t="shared" si="0"/>
        <v>7870000</v>
      </c>
      <c r="K31" s="54">
        <v>1587000</v>
      </c>
      <c r="L31" s="58"/>
      <c r="M31" s="112">
        <f t="shared" si="1"/>
        <v>1587000</v>
      </c>
      <c r="N31" s="282">
        <v>262000</v>
      </c>
      <c r="O31" s="58"/>
      <c r="P31" s="55">
        <f t="shared" si="2"/>
        <v>262000</v>
      </c>
      <c r="Q31" s="131"/>
      <c r="R31" s="58"/>
      <c r="S31" s="112"/>
      <c r="T31" s="256"/>
      <c r="U31" s="58"/>
      <c r="V31" s="55"/>
      <c r="W31" s="131"/>
      <c r="X31" s="58"/>
      <c r="Y31" s="112"/>
      <c r="Z31" s="256"/>
      <c r="AA31" s="112"/>
      <c r="AB31" s="135">
        <f t="shared" si="6"/>
        <v>0</v>
      </c>
      <c r="AC31" s="256">
        <f t="shared" si="5"/>
        <v>9719000</v>
      </c>
      <c r="AD31" s="263">
        <f t="shared" si="4"/>
        <v>0</v>
      </c>
      <c r="AE31" s="134">
        <f t="shared" si="3"/>
        <v>9719000</v>
      </c>
      <c r="AF31" s="60"/>
      <c r="AG31" s="126"/>
      <c r="AH31" s="126"/>
      <c r="AI31" s="60"/>
      <c r="AJ31" s="56"/>
      <c r="AK31" s="107"/>
      <c r="AL31" s="126"/>
      <c r="AM31" s="60"/>
      <c r="AN31" s="60"/>
      <c r="AO31" s="162"/>
      <c r="AP31" s="53"/>
      <c r="AQ31" s="107"/>
      <c r="AR31" s="128"/>
      <c r="AS31" s="107"/>
      <c r="AT31" s="142"/>
      <c r="AU31" s="126"/>
      <c r="AV31" s="16"/>
      <c r="AW31" s="16"/>
    </row>
    <row r="32" spans="1:49" ht="12.75" customHeight="1" hidden="1">
      <c r="A32" s="44"/>
      <c r="B32" s="44"/>
      <c r="C32" s="45"/>
      <c r="D32" s="45"/>
      <c r="E32" s="44"/>
      <c r="F32" s="44" t="s">
        <v>82</v>
      </c>
      <c r="G32" s="5"/>
      <c r="H32" s="54">
        <v>19272000</v>
      </c>
      <c r="I32" s="58"/>
      <c r="J32" s="55">
        <f t="shared" si="0"/>
        <v>19272000</v>
      </c>
      <c r="K32" s="54">
        <v>3830000</v>
      </c>
      <c r="L32" s="58"/>
      <c r="M32" s="112">
        <f t="shared" si="1"/>
        <v>3830000</v>
      </c>
      <c r="N32" s="282">
        <v>2285000</v>
      </c>
      <c r="O32" s="58"/>
      <c r="P32" s="55">
        <f t="shared" si="2"/>
        <v>2285000</v>
      </c>
      <c r="Q32" s="131"/>
      <c r="R32" s="58"/>
      <c r="S32" s="112"/>
      <c r="T32" s="256"/>
      <c r="U32" s="58"/>
      <c r="V32" s="55"/>
      <c r="W32" s="131"/>
      <c r="X32" s="58"/>
      <c r="Y32" s="112"/>
      <c r="Z32" s="256"/>
      <c r="AA32" s="112"/>
      <c r="AB32" s="135">
        <f t="shared" si="6"/>
        <v>0</v>
      </c>
      <c r="AC32" s="256">
        <f t="shared" si="5"/>
        <v>25387000</v>
      </c>
      <c r="AD32" s="263">
        <f t="shared" si="4"/>
        <v>0</v>
      </c>
      <c r="AE32" s="134">
        <f t="shared" si="3"/>
        <v>25387000</v>
      </c>
      <c r="AF32" s="60"/>
      <c r="AG32" s="126"/>
      <c r="AH32" s="126"/>
      <c r="AI32" s="60"/>
      <c r="AJ32" s="56"/>
      <c r="AK32" s="107"/>
      <c r="AL32" s="126"/>
      <c r="AM32" s="60"/>
      <c r="AN32" s="60"/>
      <c r="AO32" s="162"/>
      <c r="AP32" s="53"/>
      <c r="AQ32" s="107"/>
      <c r="AR32" s="128"/>
      <c r="AS32" s="107"/>
      <c r="AT32" s="142"/>
      <c r="AU32" s="126"/>
      <c r="AV32" s="56"/>
      <c r="AW32" s="16"/>
    </row>
    <row r="33" spans="1:49" ht="12.75">
      <c r="A33" s="44"/>
      <c r="B33" s="44"/>
      <c r="C33" s="45"/>
      <c r="D33" s="45"/>
      <c r="E33" s="399" t="s">
        <v>79</v>
      </c>
      <c r="F33" s="400"/>
      <c r="G33" s="400"/>
      <c r="H33" s="54">
        <v>19272000</v>
      </c>
      <c r="I33" s="58"/>
      <c r="J33" s="55">
        <f t="shared" si="0"/>
        <v>19272000</v>
      </c>
      <c r="K33" s="54">
        <v>3830000</v>
      </c>
      <c r="L33" s="58"/>
      <c r="M33" s="112">
        <f t="shared" si="1"/>
        <v>3830000</v>
      </c>
      <c r="N33" s="282">
        <v>2285000</v>
      </c>
      <c r="O33" s="58"/>
      <c r="P33" s="55">
        <f t="shared" si="2"/>
        <v>2285000</v>
      </c>
      <c r="Q33" s="131"/>
      <c r="R33" s="58"/>
      <c r="S33" s="112"/>
      <c r="T33" s="256"/>
      <c r="U33" s="58"/>
      <c r="V33" s="55"/>
      <c r="W33" s="131"/>
      <c r="X33" s="58"/>
      <c r="Y33" s="112"/>
      <c r="Z33" s="256"/>
      <c r="AA33" s="112"/>
      <c r="AB33" s="135">
        <f t="shared" si="6"/>
        <v>0</v>
      </c>
      <c r="AC33" s="256">
        <f t="shared" si="5"/>
        <v>25387000</v>
      </c>
      <c r="AD33" s="263">
        <f t="shared" si="4"/>
        <v>0</v>
      </c>
      <c r="AE33" s="134">
        <f t="shared" si="3"/>
        <v>25387000</v>
      </c>
      <c r="AF33" s="60"/>
      <c r="AG33" s="126"/>
      <c r="AH33" s="126"/>
      <c r="AI33" s="60"/>
      <c r="AJ33" s="56"/>
      <c r="AK33" s="107"/>
      <c r="AL33" s="126"/>
      <c r="AM33" s="60"/>
      <c r="AN33" s="60"/>
      <c r="AO33" s="162"/>
      <c r="AP33" s="53"/>
      <c r="AQ33" s="107"/>
      <c r="AR33" s="128"/>
      <c r="AS33" s="107"/>
      <c r="AT33" s="142"/>
      <c r="AU33" s="126"/>
      <c r="AV33" s="56"/>
      <c r="AW33" s="16"/>
    </row>
    <row r="34" spans="1:49" ht="12.75">
      <c r="A34" s="44"/>
      <c r="B34" s="44"/>
      <c r="C34" s="45"/>
      <c r="D34" s="45"/>
      <c r="E34" s="399" t="s">
        <v>87</v>
      </c>
      <c r="F34" s="400"/>
      <c r="G34" s="400"/>
      <c r="H34" s="256">
        <v>8309000</v>
      </c>
      <c r="I34" s="58"/>
      <c r="J34" s="55">
        <f t="shared" si="0"/>
        <v>8309000</v>
      </c>
      <c r="K34" s="131">
        <v>1609000</v>
      </c>
      <c r="L34" s="58"/>
      <c r="M34" s="112">
        <f t="shared" si="1"/>
        <v>1609000</v>
      </c>
      <c r="N34" s="323">
        <v>1715000</v>
      </c>
      <c r="O34" s="58"/>
      <c r="P34" s="55">
        <f t="shared" si="2"/>
        <v>1715000</v>
      </c>
      <c r="Q34" s="131"/>
      <c r="R34" s="58"/>
      <c r="S34" s="112"/>
      <c r="T34" s="256"/>
      <c r="U34" s="58"/>
      <c r="V34" s="55"/>
      <c r="W34" s="131"/>
      <c r="X34" s="58"/>
      <c r="Y34" s="112"/>
      <c r="Z34" s="256"/>
      <c r="AA34" s="112"/>
      <c r="AB34" s="135">
        <f t="shared" si="6"/>
        <v>0</v>
      </c>
      <c r="AC34" s="256">
        <f t="shared" si="5"/>
        <v>11633000</v>
      </c>
      <c r="AD34" s="263">
        <f t="shared" si="4"/>
        <v>0</v>
      </c>
      <c r="AE34" s="134">
        <f t="shared" si="3"/>
        <v>11633000</v>
      </c>
      <c r="AF34" s="60"/>
      <c r="AG34" s="126"/>
      <c r="AH34" s="126"/>
      <c r="AI34" s="60"/>
      <c r="AJ34" s="56"/>
      <c r="AK34" s="107"/>
      <c r="AL34" s="126"/>
      <c r="AM34" s="60"/>
      <c r="AN34" s="60"/>
      <c r="AO34" s="162"/>
      <c r="AP34" s="53"/>
      <c r="AQ34" s="107"/>
      <c r="AR34" s="128"/>
      <c r="AS34" s="107"/>
      <c r="AT34" s="142"/>
      <c r="AU34" s="126"/>
      <c r="AV34" s="56"/>
      <c r="AW34" s="16"/>
    </row>
    <row r="35" spans="1:50" ht="12.75">
      <c r="A35" s="44"/>
      <c r="B35" s="44"/>
      <c r="C35" s="45"/>
      <c r="D35" s="45"/>
      <c r="E35" s="411" t="s">
        <v>172</v>
      </c>
      <c r="F35" s="400"/>
      <c r="G35" s="400"/>
      <c r="H35" s="256"/>
      <c r="I35" s="58"/>
      <c r="J35" s="55"/>
      <c r="K35" s="131"/>
      <c r="L35" s="58"/>
      <c r="M35" s="111"/>
      <c r="N35" s="323"/>
      <c r="O35" s="58"/>
      <c r="P35" s="55">
        <f t="shared" si="2"/>
        <v>0</v>
      </c>
      <c r="Q35" s="131"/>
      <c r="R35" s="58"/>
      <c r="S35" s="112"/>
      <c r="T35" s="256"/>
      <c r="U35" s="58"/>
      <c r="V35" s="55"/>
      <c r="W35" s="131"/>
      <c r="X35" s="58"/>
      <c r="Y35" s="112"/>
      <c r="Z35" s="256"/>
      <c r="AA35" s="112"/>
      <c r="AB35" s="55"/>
      <c r="AC35" s="256"/>
      <c r="AD35" s="263"/>
      <c r="AE35" s="133"/>
      <c r="AF35" s="60"/>
      <c r="AG35" s="126"/>
      <c r="AH35" s="126"/>
      <c r="AI35" s="60"/>
      <c r="AJ35" s="56"/>
      <c r="AK35" s="107"/>
      <c r="AL35" s="126"/>
      <c r="AM35" s="60"/>
      <c r="AN35" s="60"/>
      <c r="AO35" s="162"/>
      <c r="AP35" s="53"/>
      <c r="AQ35" s="305"/>
      <c r="AR35" s="128"/>
      <c r="AS35" s="107"/>
      <c r="AT35" s="142"/>
      <c r="AU35" s="60"/>
      <c r="AV35" s="56"/>
      <c r="AW35" s="16"/>
      <c r="AX35" s="114"/>
    </row>
    <row r="36" spans="1:50" ht="12.75">
      <c r="A36" s="258"/>
      <c r="B36" s="44"/>
      <c r="C36" s="45" t="s">
        <v>17</v>
      </c>
      <c r="D36" s="45" t="s">
        <v>8</v>
      </c>
      <c r="E36" s="414"/>
      <c r="F36" s="415"/>
      <c r="G36" s="416"/>
      <c r="H36" s="262">
        <f>SUM(H37,H40,H43,H46,H47,H48,H49,H50,H51,H52,H54,H57)</f>
        <v>0</v>
      </c>
      <c r="I36" s="39">
        <f>SUM(I37,I40,I43,I46,I47,I48,I49,I50,I51,I52,I54,I57)</f>
        <v>0</v>
      </c>
      <c r="J36" s="55">
        <f t="shared" si="0"/>
        <v>0</v>
      </c>
      <c r="K36" s="83">
        <f>SUM(K37,K40,K43,K46,K47,K48,K49,K50,K51,K52,K54,K57)</f>
        <v>0</v>
      </c>
      <c r="L36" s="83">
        <f>SUM(L37,L40,L43,L46,L47,L48,L49,L50,L51,L52,L54,L57)</f>
        <v>0</v>
      </c>
      <c r="M36" s="111">
        <f t="shared" si="1"/>
        <v>0</v>
      </c>
      <c r="N36" s="262">
        <f>SUM(N53,N54,N57)</f>
        <v>5203750</v>
      </c>
      <c r="O36" s="39">
        <f>SUM(O53,O54,O57)</f>
        <v>1065473</v>
      </c>
      <c r="P36" s="57">
        <f t="shared" si="2"/>
        <v>6269223</v>
      </c>
      <c r="Q36" s="83">
        <f>SUM(Q37,Q40,Q43,Q46,Q47,Q48,Q49,Q50,Q51,Q52,Q54,Q57)</f>
        <v>0</v>
      </c>
      <c r="R36" s="39"/>
      <c r="S36" s="111"/>
      <c r="T36" s="261">
        <f>SUM(T37,T40,T43,T46,T47,T48,T49,T50,T51,T52,T54,T57)</f>
        <v>0</v>
      </c>
      <c r="U36" s="39"/>
      <c r="V36" s="57"/>
      <c r="W36" s="83">
        <f>SUM(W37,W40,W43,W46,W47,W48,W49,W50,W51,W52,W54,W57)</f>
        <v>0</v>
      </c>
      <c r="X36" s="39"/>
      <c r="Y36" s="111"/>
      <c r="Z36" s="262">
        <f>SUM(Z53,Z54,Z57,Z56,Z55)</f>
        <v>2729521</v>
      </c>
      <c r="AA36" s="39">
        <f>SUM(AA53,AA54,AA57,AA56,AA55)</f>
        <v>0</v>
      </c>
      <c r="AB36" s="57">
        <f>SUM(Z36,AA36)</f>
        <v>2729521</v>
      </c>
      <c r="AC36" s="261">
        <f aca="true" t="shared" si="7" ref="AC36:AC58">SUM(H36,K36,N36,Q36,T36,W36,Z36)</f>
        <v>7933271</v>
      </c>
      <c r="AD36" s="100">
        <f t="shared" si="4"/>
        <v>1065473</v>
      </c>
      <c r="AE36" s="133">
        <f t="shared" si="3"/>
        <v>8998744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163"/>
      <c r="AP36" s="60"/>
      <c r="AQ36" s="126"/>
      <c r="AR36" s="128"/>
      <c r="AS36" s="143"/>
      <c r="AT36" s="141"/>
      <c r="AU36" s="60"/>
      <c r="AV36" s="56"/>
      <c r="AW36" s="16"/>
      <c r="AX36" s="114"/>
    </row>
    <row r="37" spans="1:50" s="16" customFormat="1" ht="12.75" hidden="1">
      <c r="A37" s="65"/>
      <c r="B37" s="44"/>
      <c r="C37" s="45"/>
      <c r="D37" s="59"/>
      <c r="E37" s="59"/>
      <c r="F37" s="59"/>
      <c r="G37" s="289"/>
      <c r="H37" s="256"/>
      <c r="I37" s="58"/>
      <c r="J37" s="55">
        <f t="shared" si="0"/>
        <v>0</v>
      </c>
      <c r="K37" s="131"/>
      <c r="L37" s="58"/>
      <c r="M37" s="111">
        <f t="shared" si="1"/>
        <v>0</v>
      </c>
      <c r="N37" s="256"/>
      <c r="O37" s="58"/>
      <c r="P37" s="57">
        <f t="shared" si="2"/>
        <v>0</v>
      </c>
      <c r="Q37" s="131"/>
      <c r="R37" s="58"/>
      <c r="S37" s="112"/>
      <c r="T37" s="256"/>
      <c r="U37" s="58"/>
      <c r="V37" s="55"/>
      <c r="W37" s="131"/>
      <c r="X37" s="58"/>
      <c r="Y37" s="112"/>
      <c r="Z37" s="256"/>
      <c r="AA37" s="112"/>
      <c r="AB37" s="57">
        <f aca="true" t="shared" si="8" ref="AB37:AB53">SUM(Z37,AA37)</f>
        <v>0</v>
      </c>
      <c r="AC37" s="256">
        <f t="shared" si="7"/>
        <v>0</v>
      </c>
      <c r="AD37" s="263">
        <f t="shared" si="4"/>
        <v>0</v>
      </c>
      <c r="AE37" s="133">
        <f t="shared" si="3"/>
        <v>0</v>
      </c>
      <c r="AF37" s="60"/>
      <c r="AG37" s="126"/>
      <c r="AH37" s="126"/>
      <c r="AI37" s="60"/>
      <c r="AJ37" s="56"/>
      <c r="AK37" s="107"/>
      <c r="AL37" s="126"/>
      <c r="AM37" s="60"/>
      <c r="AN37" s="60"/>
      <c r="AO37" s="163"/>
      <c r="AP37" s="60"/>
      <c r="AQ37" s="107"/>
      <c r="AR37" s="128"/>
      <c r="AS37" s="144"/>
      <c r="AT37" s="144"/>
      <c r="AU37" s="60"/>
      <c r="AV37" s="56"/>
      <c r="AX37" s="56"/>
    </row>
    <row r="38" spans="1:48" s="16" customFormat="1" ht="12.75" customHeight="1" hidden="1">
      <c r="A38" s="65"/>
      <c r="B38" s="44"/>
      <c r="C38" s="45"/>
      <c r="D38" s="59"/>
      <c r="E38" s="59"/>
      <c r="F38" s="59"/>
      <c r="G38" s="289"/>
      <c r="H38" s="256"/>
      <c r="I38" s="58"/>
      <c r="J38" s="55">
        <f t="shared" si="0"/>
        <v>0</v>
      </c>
      <c r="K38" s="131"/>
      <c r="L38" s="58"/>
      <c r="M38" s="111">
        <f t="shared" si="1"/>
        <v>0</v>
      </c>
      <c r="N38" s="256"/>
      <c r="O38" s="58"/>
      <c r="P38" s="57">
        <f t="shared" si="2"/>
        <v>0</v>
      </c>
      <c r="Q38" s="131"/>
      <c r="R38" s="58"/>
      <c r="S38" s="112"/>
      <c r="T38" s="256"/>
      <c r="U38" s="58"/>
      <c r="V38" s="55"/>
      <c r="W38" s="131"/>
      <c r="X38" s="58"/>
      <c r="Y38" s="112"/>
      <c r="Z38" s="256"/>
      <c r="AA38" s="112"/>
      <c r="AB38" s="57">
        <f t="shared" si="8"/>
        <v>0</v>
      </c>
      <c r="AC38" s="256">
        <f t="shared" si="7"/>
        <v>0</v>
      </c>
      <c r="AD38" s="263">
        <f t="shared" si="4"/>
        <v>0</v>
      </c>
      <c r="AE38" s="133">
        <f t="shared" si="3"/>
        <v>0</v>
      </c>
      <c r="AF38" s="60"/>
      <c r="AG38" s="126"/>
      <c r="AH38" s="126"/>
      <c r="AI38" s="60"/>
      <c r="AJ38" s="56"/>
      <c r="AK38" s="107"/>
      <c r="AL38" s="126"/>
      <c r="AM38" s="60"/>
      <c r="AN38" s="60"/>
      <c r="AO38" s="163"/>
      <c r="AP38" s="60"/>
      <c r="AQ38" s="107"/>
      <c r="AR38" s="128"/>
      <c r="AS38" s="107"/>
      <c r="AT38" s="107"/>
      <c r="AU38" s="60"/>
      <c r="AV38" s="56"/>
    </row>
    <row r="39" spans="1:48" s="16" customFormat="1" ht="12.75" customHeight="1" hidden="1">
      <c r="A39" s="65"/>
      <c r="B39" s="44"/>
      <c r="C39" s="45"/>
      <c r="D39" s="59"/>
      <c r="E39" s="59"/>
      <c r="F39" s="59"/>
      <c r="G39" s="289"/>
      <c r="H39" s="256"/>
      <c r="I39" s="58"/>
      <c r="J39" s="55">
        <f t="shared" si="0"/>
        <v>0</v>
      </c>
      <c r="K39" s="131"/>
      <c r="L39" s="58"/>
      <c r="M39" s="111">
        <f t="shared" si="1"/>
        <v>0</v>
      </c>
      <c r="N39" s="256"/>
      <c r="O39" s="58"/>
      <c r="P39" s="57">
        <f t="shared" si="2"/>
        <v>0</v>
      </c>
      <c r="Q39" s="131"/>
      <c r="R39" s="58"/>
      <c r="S39" s="112"/>
      <c r="T39" s="256"/>
      <c r="U39" s="58"/>
      <c r="V39" s="55"/>
      <c r="W39" s="131"/>
      <c r="X39" s="58"/>
      <c r="Y39" s="112"/>
      <c r="Z39" s="256"/>
      <c r="AA39" s="112"/>
      <c r="AB39" s="57">
        <f t="shared" si="8"/>
        <v>0</v>
      </c>
      <c r="AC39" s="256">
        <f t="shared" si="7"/>
        <v>0</v>
      </c>
      <c r="AD39" s="263">
        <f t="shared" si="4"/>
        <v>0</v>
      </c>
      <c r="AE39" s="133">
        <f t="shared" si="3"/>
        <v>0</v>
      </c>
      <c r="AF39" s="60"/>
      <c r="AG39" s="126"/>
      <c r="AH39" s="126"/>
      <c r="AI39" s="60"/>
      <c r="AJ39" s="56"/>
      <c r="AK39" s="107"/>
      <c r="AL39" s="126"/>
      <c r="AM39" s="60"/>
      <c r="AN39" s="60"/>
      <c r="AO39" s="163"/>
      <c r="AP39" s="60"/>
      <c r="AQ39" s="107"/>
      <c r="AR39" s="128"/>
      <c r="AS39" s="146"/>
      <c r="AT39" s="107"/>
      <c r="AU39" s="60"/>
      <c r="AV39" s="56"/>
    </row>
    <row r="40" spans="1:48" s="16" customFormat="1" ht="12.75" hidden="1">
      <c r="A40" s="65"/>
      <c r="B40" s="44"/>
      <c r="C40" s="45"/>
      <c r="D40" s="59"/>
      <c r="E40" s="59"/>
      <c r="F40" s="59"/>
      <c r="G40" s="289"/>
      <c r="H40" s="256"/>
      <c r="I40" s="58"/>
      <c r="J40" s="55">
        <f t="shared" si="0"/>
        <v>0</v>
      </c>
      <c r="K40" s="131"/>
      <c r="L40" s="58"/>
      <c r="M40" s="111">
        <f t="shared" si="1"/>
        <v>0</v>
      </c>
      <c r="N40" s="256"/>
      <c r="O40" s="58"/>
      <c r="P40" s="57">
        <f t="shared" si="2"/>
        <v>0</v>
      </c>
      <c r="Q40" s="131"/>
      <c r="R40" s="58"/>
      <c r="S40" s="112"/>
      <c r="T40" s="256"/>
      <c r="U40" s="58"/>
      <c r="V40" s="55"/>
      <c r="W40" s="131"/>
      <c r="X40" s="58"/>
      <c r="Y40" s="112"/>
      <c r="Z40" s="256"/>
      <c r="AA40" s="112"/>
      <c r="AB40" s="57">
        <f t="shared" si="8"/>
        <v>0</v>
      </c>
      <c r="AC40" s="256">
        <f t="shared" si="7"/>
        <v>0</v>
      </c>
      <c r="AD40" s="263">
        <f t="shared" si="4"/>
        <v>0</v>
      </c>
      <c r="AE40" s="133">
        <f t="shared" si="3"/>
        <v>0</v>
      </c>
      <c r="AF40" s="60"/>
      <c r="AG40" s="126"/>
      <c r="AH40" s="126"/>
      <c r="AI40" s="60"/>
      <c r="AJ40" s="56"/>
      <c r="AK40" s="107"/>
      <c r="AL40" s="126"/>
      <c r="AM40" s="60"/>
      <c r="AN40" s="60"/>
      <c r="AO40" s="163"/>
      <c r="AP40" s="60"/>
      <c r="AQ40" s="107"/>
      <c r="AR40" s="128"/>
      <c r="AS40" s="107"/>
      <c r="AT40" s="145"/>
      <c r="AU40" s="60"/>
      <c r="AV40" s="56"/>
    </row>
    <row r="41" spans="1:48" s="16" customFormat="1" ht="12.75" hidden="1">
      <c r="A41" s="65"/>
      <c r="B41" s="44"/>
      <c r="C41" s="45"/>
      <c r="D41" s="59"/>
      <c r="E41" s="59"/>
      <c r="F41" s="59"/>
      <c r="G41" s="289"/>
      <c r="H41" s="256"/>
      <c r="I41" s="58"/>
      <c r="J41" s="55">
        <f t="shared" si="0"/>
        <v>0</v>
      </c>
      <c r="K41" s="131"/>
      <c r="L41" s="58"/>
      <c r="M41" s="111">
        <f t="shared" si="1"/>
        <v>0</v>
      </c>
      <c r="N41" s="256"/>
      <c r="O41" s="58"/>
      <c r="P41" s="57">
        <f t="shared" si="2"/>
        <v>0</v>
      </c>
      <c r="Q41" s="131"/>
      <c r="R41" s="58"/>
      <c r="S41" s="112"/>
      <c r="T41" s="256"/>
      <c r="U41" s="58"/>
      <c r="V41" s="55"/>
      <c r="W41" s="131"/>
      <c r="X41" s="58"/>
      <c r="Y41" s="112"/>
      <c r="Z41" s="256"/>
      <c r="AA41" s="112"/>
      <c r="AB41" s="57">
        <f t="shared" si="8"/>
        <v>0</v>
      </c>
      <c r="AC41" s="256">
        <f t="shared" si="7"/>
        <v>0</v>
      </c>
      <c r="AD41" s="263">
        <f t="shared" si="4"/>
        <v>0</v>
      </c>
      <c r="AE41" s="133">
        <f t="shared" si="3"/>
        <v>0</v>
      </c>
      <c r="AF41" s="53"/>
      <c r="AG41" s="117"/>
      <c r="AH41" s="126"/>
      <c r="AI41" s="53"/>
      <c r="AJ41" s="53"/>
      <c r="AK41" s="107"/>
      <c r="AL41" s="117"/>
      <c r="AM41" s="53"/>
      <c r="AN41" s="53"/>
      <c r="AO41" s="163"/>
      <c r="AP41" s="53"/>
      <c r="AQ41" s="117"/>
      <c r="AR41" s="159"/>
      <c r="AS41" s="159"/>
      <c r="AT41" s="158"/>
      <c r="AU41" s="60"/>
      <c r="AV41" s="53"/>
    </row>
    <row r="42" spans="1:48" s="16" customFormat="1" ht="12.75" hidden="1">
      <c r="A42" s="65"/>
      <c r="B42" s="44"/>
      <c r="C42" s="45"/>
      <c r="D42" s="59"/>
      <c r="E42" s="59"/>
      <c r="F42" s="59"/>
      <c r="G42" s="289"/>
      <c r="H42" s="256"/>
      <c r="I42" s="58"/>
      <c r="J42" s="55">
        <f t="shared" si="0"/>
        <v>0</v>
      </c>
      <c r="K42" s="131"/>
      <c r="L42" s="58"/>
      <c r="M42" s="111">
        <f t="shared" si="1"/>
        <v>0</v>
      </c>
      <c r="N42" s="256"/>
      <c r="O42" s="58"/>
      <c r="P42" s="57">
        <f t="shared" si="2"/>
        <v>0</v>
      </c>
      <c r="Q42" s="131"/>
      <c r="R42" s="58"/>
      <c r="S42" s="112"/>
      <c r="T42" s="256"/>
      <c r="U42" s="58"/>
      <c r="V42" s="55"/>
      <c r="W42" s="131"/>
      <c r="X42" s="58"/>
      <c r="Y42" s="112"/>
      <c r="Z42" s="256"/>
      <c r="AA42" s="112"/>
      <c r="AB42" s="57">
        <f t="shared" si="8"/>
        <v>0</v>
      </c>
      <c r="AC42" s="256">
        <f t="shared" si="7"/>
        <v>0</v>
      </c>
      <c r="AD42" s="263">
        <f t="shared" si="4"/>
        <v>0</v>
      </c>
      <c r="AE42" s="133">
        <f t="shared" si="3"/>
        <v>0</v>
      </c>
      <c r="AF42" s="53"/>
      <c r="AG42" s="117"/>
      <c r="AH42" s="126"/>
      <c r="AI42" s="53"/>
      <c r="AJ42" s="53"/>
      <c r="AK42" s="117"/>
      <c r="AL42" s="117"/>
      <c r="AM42" s="53"/>
      <c r="AN42" s="53"/>
      <c r="AO42" s="163"/>
      <c r="AP42" s="53"/>
      <c r="AQ42" s="254"/>
      <c r="AR42" s="160"/>
      <c r="AS42" s="160"/>
      <c r="AT42" s="160"/>
      <c r="AU42" s="60"/>
      <c r="AV42" s="53"/>
    </row>
    <row r="43" spans="1:47" s="16" customFormat="1" ht="12.75" hidden="1">
      <c r="A43" s="65"/>
      <c r="B43" s="44"/>
      <c r="C43" s="45"/>
      <c r="D43" s="59"/>
      <c r="E43" s="59"/>
      <c r="F43" s="59"/>
      <c r="G43" s="289"/>
      <c r="H43" s="256"/>
      <c r="I43" s="58"/>
      <c r="J43" s="55">
        <f t="shared" si="0"/>
        <v>0</v>
      </c>
      <c r="K43" s="131"/>
      <c r="L43" s="58"/>
      <c r="M43" s="111">
        <f t="shared" si="1"/>
        <v>0</v>
      </c>
      <c r="N43" s="256"/>
      <c r="O43" s="58"/>
      <c r="P43" s="57">
        <f t="shared" si="2"/>
        <v>0</v>
      </c>
      <c r="Q43" s="131"/>
      <c r="R43" s="58"/>
      <c r="S43" s="112"/>
      <c r="T43" s="256"/>
      <c r="U43" s="58"/>
      <c r="V43" s="55"/>
      <c r="W43" s="131"/>
      <c r="X43" s="58"/>
      <c r="Y43" s="112"/>
      <c r="Z43" s="256"/>
      <c r="AA43" s="112"/>
      <c r="AB43" s="57">
        <f t="shared" si="8"/>
        <v>0</v>
      </c>
      <c r="AC43" s="256">
        <f t="shared" si="7"/>
        <v>0</v>
      </c>
      <c r="AD43" s="263">
        <f t="shared" si="4"/>
        <v>0</v>
      </c>
      <c r="AE43" s="133">
        <f t="shared" si="3"/>
        <v>0</v>
      </c>
      <c r="AF43" s="60"/>
      <c r="AG43" s="126"/>
      <c r="AH43" s="126"/>
      <c r="AI43" s="60"/>
      <c r="AJ43" s="60"/>
      <c r="AK43" s="126"/>
      <c r="AL43" s="126"/>
      <c r="AM43" s="60"/>
      <c r="AN43" s="60"/>
      <c r="AO43" s="163"/>
      <c r="AP43" s="53"/>
      <c r="AQ43" s="107"/>
      <c r="AR43" s="161"/>
      <c r="AS43" s="160"/>
      <c r="AT43" s="160"/>
      <c r="AU43" s="24"/>
    </row>
    <row r="44" spans="1:47" s="16" customFormat="1" ht="12.75" customHeight="1" hidden="1">
      <c r="A44" s="65"/>
      <c r="B44" s="44"/>
      <c r="C44" s="45"/>
      <c r="D44" s="59"/>
      <c r="E44" s="59"/>
      <c r="F44" s="59"/>
      <c r="G44" s="289"/>
      <c r="H44" s="256"/>
      <c r="I44" s="58"/>
      <c r="J44" s="55">
        <f t="shared" si="0"/>
        <v>0</v>
      </c>
      <c r="K44" s="131"/>
      <c r="L44" s="58"/>
      <c r="M44" s="111">
        <f t="shared" si="1"/>
        <v>0</v>
      </c>
      <c r="N44" s="256"/>
      <c r="O44" s="58"/>
      <c r="P44" s="57">
        <f t="shared" si="2"/>
        <v>0</v>
      </c>
      <c r="Q44" s="131"/>
      <c r="R44" s="58"/>
      <c r="S44" s="112"/>
      <c r="T44" s="256"/>
      <c r="U44" s="58"/>
      <c r="V44" s="55"/>
      <c r="W44" s="131"/>
      <c r="X44" s="58"/>
      <c r="Y44" s="112"/>
      <c r="Z44" s="256"/>
      <c r="AA44" s="112"/>
      <c r="AB44" s="57">
        <f t="shared" si="8"/>
        <v>0</v>
      </c>
      <c r="AC44" s="256">
        <f t="shared" si="7"/>
        <v>0</v>
      </c>
      <c r="AD44" s="263">
        <f t="shared" si="4"/>
        <v>0</v>
      </c>
      <c r="AE44" s="133">
        <f t="shared" si="3"/>
        <v>0</v>
      </c>
      <c r="AF44" s="60"/>
      <c r="AG44" s="126"/>
      <c r="AH44" s="126"/>
      <c r="AI44" s="60"/>
      <c r="AJ44" s="60"/>
      <c r="AK44" s="126"/>
      <c r="AL44" s="126"/>
      <c r="AM44" s="60"/>
      <c r="AN44" s="60"/>
      <c r="AO44" s="163"/>
      <c r="AP44" s="53"/>
      <c r="AQ44" s="107"/>
      <c r="AR44" s="161"/>
      <c r="AS44" s="160"/>
      <c r="AT44" s="160"/>
      <c r="AU44" s="24"/>
    </row>
    <row r="45" spans="1:47" s="16" customFormat="1" ht="12.75" customHeight="1" hidden="1">
      <c r="A45" s="65"/>
      <c r="B45" s="44"/>
      <c r="C45" s="45"/>
      <c r="D45" s="59"/>
      <c r="E45" s="59"/>
      <c r="F45" s="59"/>
      <c r="G45" s="289"/>
      <c r="H45" s="256"/>
      <c r="I45" s="58"/>
      <c r="J45" s="55">
        <f t="shared" si="0"/>
        <v>0</v>
      </c>
      <c r="K45" s="131"/>
      <c r="L45" s="58"/>
      <c r="M45" s="111">
        <f t="shared" si="1"/>
        <v>0</v>
      </c>
      <c r="N45" s="256"/>
      <c r="O45" s="58"/>
      <c r="P45" s="57">
        <f t="shared" si="2"/>
        <v>0</v>
      </c>
      <c r="Q45" s="131"/>
      <c r="R45" s="58"/>
      <c r="S45" s="112"/>
      <c r="T45" s="256"/>
      <c r="U45" s="58"/>
      <c r="V45" s="55"/>
      <c r="W45" s="131"/>
      <c r="X45" s="58"/>
      <c r="Y45" s="112"/>
      <c r="Z45" s="256"/>
      <c r="AA45" s="112"/>
      <c r="AB45" s="57">
        <f t="shared" si="8"/>
        <v>0</v>
      </c>
      <c r="AC45" s="256">
        <f t="shared" si="7"/>
        <v>0</v>
      </c>
      <c r="AD45" s="263">
        <f t="shared" si="4"/>
        <v>0</v>
      </c>
      <c r="AE45" s="133">
        <f t="shared" si="3"/>
        <v>0</v>
      </c>
      <c r="AF45" s="60"/>
      <c r="AG45" s="126"/>
      <c r="AH45" s="126"/>
      <c r="AI45" s="60"/>
      <c r="AJ45" s="60"/>
      <c r="AK45" s="126"/>
      <c r="AL45" s="126"/>
      <c r="AM45" s="60"/>
      <c r="AN45" s="60"/>
      <c r="AO45" s="163"/>
      <c r="AP45" s="53"/>
      <c r="AQ45" s="158"/>
      <c r="AR45" s="159"/>
      <c r="AS45" s="158"/>
      <c r="AT45" s="158"/>
      <c r="AU45" s="24"/>
    </row>
    <row r="46" spans="1:47" s="16" customFormat="1" ht="12.75" hidden="1">
      <c r="A46" s="65"/>
      <c r="B46" s="44"/>
      <c r="C46" s="45"/>
      <c r="D46" s="59"/>
      <c r="E46" s="59"/>
      <c r="F46" s="59"/>
      <c r="G46" s="289"/>
      <c r="H46" s="256"/>
      <c r="I46" s="58"/>
      <c r="J46" s="55">
        <f t="shared" si="0"/>
        <v>0</v>
      </c>
      <c r="K46" s="131"/>
      <c r="L46" s="58"/>
      <c r="M46" s="111">
        <f t="shared" si="1"/>
        <v>0</v>
      </c>
      <c r="N46" s="256"/>
      <c r="O46" s="58"/>
      <c r="P46" s="57">
        <f t="shared" si="2"/>
        <v>0</v>
      </c>
      <c r="Q46" s="131"/>
      <c r="R46" s="58"/>
      <c r="S46" s="112"/>
      <c r="T46" s="256"/>
      <c r="U46" s="58"/>
      <c r="V46" s="55"/>
      <c r="W46" s="131"/>
      <c r="X46" s="58"/>
      <c r="Y46" s="112"/>
      <c r="Z46" s="256"/>
      <c r="AA46" s="112"/>
      <c r="AB46" s="57">
        <f t="shared" si="8"/>
        <v>0</v>
      </c>
      <c r="AC46" s="256">
        <f t="shared" si="7"/>
        <v>0</v>
      </c>
      <c r="AD46" s="263">
        <f t="shared" si="4"/>
        <v>0</v>
      </c>
      <c r="AE46" s="133">
        <f t="shared" si="3"/>
        <v>0</v>
      </c>
      <c r="AF46" s="60"/>
      <c r="AG46" s="126"/>
      <c r="AH46" s="126"/>
      <c r="AI46" s="306"/>
      <c r="AJ46" s="60"/>
      <c r="AK46" s="126"/>
      <c r="AL46" s="126"/>
      <c r="AM46" s="60"/>
      <c r="AN46" s="60"/>
      <c r="AO46" s="163"/>
      <c r="AP46" s="53"/>
      <c r="AQ46" s="107"/>
      <c r="AR46" s="128"/>
      <c r="AS46" s="107"/>
      <c r="AT46" s="107"/>
      <c r="AU46" s="24"/>
    </row>
    <row r="47" spans="1:47" s="16" customFormat="1" ht="12.75" hidden="1">
      <c r="A47" s="65"/>
      <c r="B47" s="44"/>
      <c r="C47" s="45"/>
      <c r="D47" s="59"/>
      <c r="E47" s="59"/>
      <c r="F47" s="59"/>
      <c r="G47" s="289"/>
      <c r="H47" s="256"/>
      <c r="I47" s="58"/>
      <c r="J47" s="55">
        <f t="shared" si="0"/>
        <v>0</v>
      </c>
      <c r="K47" s="131"/>
      <c r="L47" s="58"/>
      <c r="M47" s="111">
        <f t="shared" si="1"/>
        <v>0</v>
      </c>
      <c r="N47" s="256"/>
      <c r="O47" s="58"/>
      <c r="P47" s="57">
        <f t="shared" si="2"/>
        <v>0</v>
      </c>
      <c r="Q47" s="131"/>
      <c r="R47" s="58"/>
      <c r="S47" s="112"/>
      <c r="T47" s="256"/>
      <c r="U47" s="58"/>
      <c r="V47" s="55"/>
      <c r="W47" s="131"/>
      <c r="X47" s="58"/>
      <c r="Y47" s="112"/>
      <c r="Z47" s="256"/>
      <c r="AA47" s="112"/>
      <c r="AB47" s="57">
        <f t="shared" si="8"/>
        <v>0</v>
      </c>
      <c r="AC47" s="256">
        <f t="shared" si="7"/>
        <v>0</v>
      </c>
      <c r="AD47" s="263">
        <f t="shared" si="4"/>
        <v>0</v>
      </c>
      <c r="AE47" s="133">
        <f t="shared" si="3"/>
        <v>0</v>
      </c>
      <c r="AF47" s="60"/>
      <c r="AG47" s="126"/>
      <c r="AH47" s="126"/>
      <c r="AI47" s="60"/>
      <c r="AJ47" s="60"/>
      <c r="AK47" s="126"/>
      <c r="AL47" s="126"/>
      <c r="AM47" s="60"/>
      <c r="AN47" s="60"/>
      <c r="AO47" s="163"/>
      <c r="AP47" s="53"/>
      <c r="AQ47" s="107"/>
      <c r="AR47" s="128"/>
      <c r="AS47" s="107"/>
      <c r="AT47" s="107"/>
      <c r="AU47" s="24"/>
    </row>
    <row r="48" spans="1:47" s="16" customFormat="1" ht="12.75" hidden="1">
      <c r="A48" s="65"/>
      <c r="B48" s="44"/>
      <c r="C48" s="45"/>
      <c r="D48" s="59"/>
      <c r="E48" s="59"/>
      <c r="F48" s="410"/>
      <c r="G48" s="411"/>
      <c r="H48" s="256"/>
      <c r="I48" s="58"/>
      <c r="J48" s="55">
        <f t="shared" si="0"/>
        <v>0</v>
      </c>
      <c r="K48" s="131"/>
      <c r="L48" s="58"/>
      <c r="M48" s="111">
        <f t="shared" si="1"/>
        <v>0</v>
      </c>
      <c r="N48" s="256"/>
      <c r="O48" s="58"/>
      <c r="P48" s="57">
        <f t="shared" si="2"/>
        <v>0</v>
      </c>
      <c r="Q48" s="131"/>
      <c r="R48" s="58"/>
      <c r="S48" s="112"/>
      <c r="T48" s="256"/>
      <c r="U48" s="58"/>
      <c r="V48" s="55"/>
      <c r="W48" s="131"/>
      <c r="X48" s="58"/>
      <c r="Y48" s="112"/>
      <c r="Z48" s="256"/>
      <c r="AA48" s="112"/>
      <c r="AB48" s="57">
        <f t="shared" si="8"/>
        <v>0</v>
      </c>
      <c r="AC48" s="256">
        <f t="shared" si="7"/>
        <v>0</v>
      </c>
      <c r="AD48" s="263">
        <f t="shared" si="4"/>
        <v>0</v>
      </c>
      <c r="AE48" s="133">
        <f t="shared" si="3"/>
        <v>0</v>
      </c>
      <c r="AF48" s="60"/>
      <c r="AG48" s="126"/>
      <c r="AH48" s="126"/>
      <c r="AI48" s="60"/>
      <c r="AJ48" s="60"/>
      <c r="AK48" s="126"/>
      <c r="AL48" s="126"/>
      <c r="AM48" s="60"/>
      <c r="AN48" s="60"/>
      <c r="AO48" s="163"/>
      <c r="AP48" s="53"/>
      <c r="AQ48" s="107"/>
      <c r="AR48" s="128"/>
      <c r="AS48" s="107"/>
      <c r="AT48" s="107"/>
      <c r="AU48" s="24"/>
    </row>
    <row r="49" spans="1:47" s="16" customFormat="1" ht="12.75" hidden="1">
      <c r="A49" s="65"/>
      <c r="B49" s="44"/>
      <c r="C49" s="45"/>
      <c r="D49" s="59"/>
      <c r="E49" s="59"/>
      <c r="F49" s="410"/>
      <c r="G49" s="411"/>
      <c r="H49" s="256"/>
      <c r="I49" s="58"/>
      <c r="J49" s="55">
        <f t="shared" si="0"/>
        <v>0</v>
      </c>
      <c r="K49" s="131"/>
      <c r="L49" s="58"/>
      <c r="M49" s="111">
        <f t="shared" si="1"/>
        <v>0</v>
      </c>
      <c r="N49" s="256"/>
      <c r="O49" s="58"/>
      <c r="P49" s="57">
        <f t="shared" si="2"/>
        <v>0</v>
      </c>
      <c r="Q49" s="131"/>
      <c r="R49" s="58"/>
      <c r="S49" s="112"/>
      <c r="T49" s="256"/>
      <c r="U49" s="58"/>
      <c r="V49" s="55"/>
      <c r="W49" s="131"/>
      <c r="X49" s="58"/>
      <c r="Y49" s="112"/>
      <c r="Z49" s="256"/>
      <c r="AA49" s="112"/>
      <c r="AB49" s="57">
        <f t="shared" si="8"/>
        <v>0</v>
      </c>
      <c r="AC49" s="256">
        <f t="shared" si="7"/>
        <v>0</v>
      </c>
      <c r="AD49" s="263">
        <f t="shared" si="4"/>
        <v>0</v>
      </c>
      <c r="AE49" s="133">
        <f t="shared" si="3"/>
        <v>0</v>
      </c>
      <c r="AF49" s="60"/>
      <c r="AG49" s="126"/>
      <c r="AH49" s="126"/>
      <c r="AI49" s="60"/>
      <c r="AJ49" s="60"/>
      <c r="AK49" s="126"/>
      <c r="AL49" s="126"/>
      <c r="AM49" s="60"/>
      <c r="AN49" s="60"/>
      <c r="AO49" s="163"/>
      <c r="AP49" s="53"/>
      <c r="AQ49" s="107"/>
      <c r="AR49" s="128"/>
      <c r="AS49" s="107"/>
      <c r="AT49" s="107"/>
      <c r="AU49" s="24"/>
    </row>
    <row r="50" spans="1:47" s="16" customFormat="1" ht="12.75" hidden="1">
      <c r="A50" s="65"/>
      <c r="B50" s="44"/>
      <c r="C50" s="45"/>
      <c r="D50" s="59"/>
      <c r="E50" s="59"/>
      <c r="F50" s="410"/>
      <c r="G50" s="411"/>
      <c r="H50" s="256"/>
      <c r="I50" s="58"/>
      <c r="J50" s="55">
        <f t="shared" si="0"/>
        <v>0</v>
      </c>
      <c r="K50" s="131"/>
      <c r="L50" s="58"/>
      <c r="M50" s="111">
        <f t="shared" si="1"/>
        <v>0</v>
      </c>
      <c r="N50" s="256"/>
      <c r="O50" s="58"/>
      <c r="P50" s="57">
        <f t="shared" si="2"/>
        <v>0</v>
      </c>
      <c r="Q50" s="131"/>
      <c r="R50" s="58"/>
      <c r="S50" s="112"/>
      <c r="T50" s="256"/>
      <c r="U50" s="58"/>
      <c r="V50" s="55"/>
      <c r="W50" s="131"/>
      <c r="X50" s="58"/>
      <c r="Y50" s="112"/>
      <c r="Z50" s="256"/>
      <c r="AA50" s="112"/>
      <c r="AB50" s="57">
        <f t="shared" si="8"/>
        <v>0</v>
      </c>
      <c r="AC50" s="256">
        <f t="shared" si="7"/>
        <v>0</v>
      </c>
      <c r="AD50" s="263">
        <f t="shared" si="4"/>
        <v>0</v>
      </c>
      <c r="AE50" s="133">
        <f t="shared" si="3"/>
        <v>0</v>
      </c>
      <c r="AF50" s="60"/>
      <c r="AG50" s="126"/>
      <c r="AH50" s="126"/>
      <c r="AI50" s="60"/>
      <c r="AJ50" s="60"/>
      <c r="AK50" s="126"/>
      <c r="AL50" s="126"/>
      <c r="AM50" s="60"/>
      <c r="AN50" s="60"/>
      <c r="AO50" s="163"/>
      <c r="AP50" s="53"/>
      <c r="AQ50" s="107"/>
      <c r="AR50" s="128"/>
      <c r="AS50" s="107"/>
      <c r="AT50" s="107"/>
      <c r="AU50" s="24"/>
    </row>
    <row r="51" spans="1:47" s="16" customFormat="1" ht="12.75" hidden="1">
      <c r="A51" s="65"/>
      <c r="B51" s="44"/>
      <c r="C51" s="45"/>
      <c r="D51" s="59"/>
      <c r="E51" s="59"/>
      <c r="F51" s="255"/>
      <c r="G51" s="156"/>
      <c r="H51" s="256"/>
      <c r="I51" s="58"/>
      <c r="J51" s="55">
        <f t="shared" si="0"/>
        <v>0</v>
      </c>
      <c r="K51" s="131"/>
      <c r="L51" s="58"/>
      <c r="M51" s="111">
        <f t="shared" si="1"/>
        <v>0</v>
      </c>
      <c r="N51" s="256"/>
      <c r="O51" s="58"/>
      <c r="P51" s="57">
        <f t="shared" si="2"/>
        <v>0</v>
      </c>
      <c r="Q51" s="131"/>
      <c r="R51" s="58"/>
      <c r="S51" s="112"/>
      <c r="T51" s="256"/>
      <c r="U51" s="58"/>
      <c r="V51" s="55"/>
      <c r="W51" s="131"/>
      <c r="X51" s="58"/>
      <c r="Y51" s="112"/>
      <c r="Z51" s="256"/>
      <c r="AA51" s="112"/>
      <c r="AB51" s="57">
        <f t="shared" si="8"/>
        <v>0</v>
      </c>
      <c r="AC51" s="256">
        <f t="shared" si="7"/>
        <v>0</v>
      </c>
      <c r="AD51" s="263">
        <f t="shared" si="4"/>
        <v>0</v>
      </c>
      <c r="AE51" s="133">
        <f t="shared" si="3"/>
        <v>0</v>
      </c>
      <c r="AF51" s="60"/>
      <c r="AG51" s="126"/>
      <c r="AH51" s="126"/>
      <c r="AI51" s="60"/>
      <c r="AJ51" s="60"/>
      <c r="AK51" s="126"/>
      <c r="AL51" s="126"/>
      <c r="AM51" s="60"/>
      <c r="AN51" s="60"/>
      <c r="AO51" s="163"/>
      <c r="AP51" s="53"/>
      <c r="AQ51" s="107"/>
      <c r="AR51" s="128"/>
      <c r="AS51" s="107"/>
      <c r="AT51" s="107"/>
      <c r="AU51" s="24"/>
    </row>
    <row r="52" spans="1:47" s="16" customFormat="1" ht="12.75" hidden="1">
      <c r="A52" s="65"/>
      <c r="B52" s="44"/>
      <c r="C52" s="45"/>
      <c r="D52" s="59"/>
      <c r="E52" s="59"/>
      <c r="F52" s="410"/>
      <c r="G52" s="411"/>
      <c r="H52" s="256"/>
      <c r="I52" s="58"/>
      <c r="J52" s="55">
        <f t="shared" si="0"/>
        <v>0</v>
      </c>
      <c r="K52" s="131"/>
      <c r="L52" s="58"/>
      <c r="M52" s="111">
        <f t="shared" si="1"/>
        <v>0</v>
      </c>
      <c r="N52" s="256"/>
      <c r="O52" s="58"/>
      <c r="P52" s="57">
        <f t="shared" si="2"/>
        <v>0</v>
      </c>
      <c r="Q52" s="131"/>
      <c r="R52" s="58"/>
      <c r="S52" s="112"/>
      <c r="T52" s="256"/>
      <c r="U52" s="58"/>
      <c r="V52" s="55"/>
      <c r="W52" s="131"/>
      <c r="X52" s="58"/>
      <c r="Y52" s="112"/>
      <c r="Z52" s="256"/>
      <c r="AA52" s="112"/>
      <c r="AB52" s="57">
        <f t="shared" si="8"/>
        <v>0</v>
      </c>
      <c r="AC52" s="256">
        <f t="shared" si="7"/>
        <v>0</v>
      </c>
      <c r="AD52" s="263">
        <f t="shared" si="4"/>
        <v>0</v>
      </c>
      <c r="AE52" s="133">
        <f t="shared" si="3"/>
        <v>0</v>
      </c>
      <c r="AF52" s="60"/>
      <c r="AG52" s="126"/>
      <c r="AH52" s="126"/>
      <c r="AI52" s="60"/>
      <c r="AJ52" s="60"/>
      <c r="AK52" s="126"/>
      <c r="AL52" s="126"/>
      <c r="AM52" s="60"/>
      <c r="AN52" s="60"/>
      <c r="AO52" s="163"/>
      <c r="AP52" s="53"/>
      <c r="AQ52" s="107"/>
      <c r="AR52" s="107"/>
      <c r="AS52" s="107"/>
      <c r="AT52" s="107"/>
      <c r="AU52" s="24"/>
    </row>
    <row r="53" spans="1:47" s="16" customFormat="1" ht="12.75">
      <c r="A53" s="65"/>
      <c r="B53" s="44"/>
      <c r="C53" s="45"/>
      <c r="D53" s="59"/>
      <c r="E53" s="59"/>
      <c r="F53" s="412" t="s">
        <v>95</v>
      </c>
      <c r="G53" s="413"/>
      <c r="H53" s="256"/>
      <c r="I53" s="58"/>
      <c r="J53" s="55">
        <f t="shared" si="0"/>
        <v>0</v>
      </c>
      <c r="K53" s="131"/>
      <c r="L53" s="58"/>
      <c r="M53" s="112">
        <f t="shared" si="1"/>
        <v>0</v>
      </c>
      <c r="N53" s="54">
        <v>3703750</v>
      </c>
      <c r="O53" s="58">
        <v>1065473</v>
      </c>
      <c r="P53" s="55">
        <f t="shared" si="2"/>
        <v>4769223</v>
      </c>
      <c r="Q53" s="131"/>
      <c r="R53" s="58"/>
      <c r="S53" s="112"/>
      <c r="T53" s="256"/>
      <c r="U53" s="58"/>
      <c r="V53" s="55"/>
      <c r="W53" s="131"/>
      <c r="X53" s="58"/>
      <c r="Y53" s="112"/>
      <c r="Z53" s="256"/>
      <c r="AA53" s="112"/>
      <c r="AB53" s="55">
        <f t="shared" si="8"/>
        <v>0</v>
      </c>
      <c r="AC53" s="256">
        <f t="shared" si="7"/>
        <v>3703750</v>
      </c>
      <c r="AD53" s="263">
        <f t="shared" si="4"/>
        <v>1065473</v>
      </c>
      <c r="AE53" s="134">
        <f t="shared" si="3"/>
        <v>4769223</v>
      </c>
      <c r="AF53" s="60"/>
      <c r="AG53" s="126"/>
      <c r="AH53" s="126"/>
      <c r="AI53" s="60"/>
      <c r="AJ53" s="60"/>
      <c r="AK53" s="126"/>
      <c r="AL53" s="126"/>
      <c r="AM53" s="60"/>
      <c r="AN53" s="60"/>
      <c r="AO53" s="162"/>
      <c r="AP53" s="53"/>
      <c r="AQ53" s="107"/>
      <c r="AR53" s="107"/>
      <c r="AS53" s="107"/>
      <c r="AT53" s="107"/>
      <c r="AU53" s="24"/>
    </row>
    <row r="54" spans="1:49" ht="12.75">
      <c r="A54" s="257"/>
      <c r="B54" s="105"/>
      <c r="C54" s="108"/>
      <c r="D54" s="253"/>
      <c r="E54" s="253"/>
      <c r="F54" s="156" t="s">
        <v>160</v>
      </c>
      <c r="G54" s="355"/>
      <c r="H54" s="260"/>
      <c r="I54" s="259"/>
      <c r="J54" s="55">
        <f t="shared" si="0"/>
        <v>0</v>
      </c>
      <c r="K54" s="265"/>
      <c r="L54" s="259"/>
      <c r="M54" s="112">
        <f t="shared" si="1"/>
        <v>0</v>
      </c>
      <c r="N54" s="54">
        <v>1500000</v>
      </c>
      <c r="O54" s="259"/>
      <c r="P54" s="55">
        <f t="shared" si="2"/>
        <v>1500000</v>
      </c>
      <c r="Q54" s="265"/>
      <c r="R54" s="259"/>
      <c r="S54" s="263"/>
      <c r="T54" s="260"/>
      <c r="U54" s="259"/>
      <c r="V54" s="134"/>
      <c r="W54" s="265"/>
      <c r="X54" s="259"/>
      <c r="Y54" s="263"/>
      <c r="Z54" s="260"/>
      <c r="AA54" s="263"/>
      <c r="AB54" s="55"/>
      <c r="AC54" s="256">
        <f t="shared" si="7"/>
        <v>1500000</v>
      </c>
      <c r="AD54" s="263">
        <f t="shared" si="4"/>
        <v>0</v>
      </c>
      <c r="AE54" s="134">
        <f t="shared" si="3"/>
        <v>1500000</v>
      </c>
      <c r="AF54" s="60"/>
      <c r="AG54" s="126"/>
      <c r="AH54" s="126"/>
      <c r="AI54" s="60"/>
      <c r="AJ54" s="60"/>
      <c r="AK54" s="126"/>
      <c r="AL54" s="126"/>
      <c r="AM54" s="60"/>
      <c r="AN54" s="60"/>
      <c r="AO54" s="162"/>
      <c r="AP54" s="53"/>
      <c r="AQ54" s="107"/>
      <c r="AR54" s="107"/>
      <c r="AS54" s="107"/>
      <c r="AT54" s="107"/>
      <c r="AU54" s="24"/>
      <c r="AV54" s="16"/>
      <c r="AW54" s="16"/>
    </row>
    <row r="55" spans="1:49" ht="12.75">
      <c r="A55" s="257"/>
      <c r="B55" s="105"/>
      <c r="C55" s="108"/>
      <c r="D55" s="253"/>
      <c r="E55" s="253"/>
      <c r="F55" s="156" t="s">
        <v>161</v>
      </c>
      <c r="G55" s="355"/>
      <c r="H55" s="260"/>
      <c r="I55" s="259"/>
      <c r="J55" s="55"/>
      <c r="K55" s="265"/>
      <c r="L55" s="259"/>
      <c r="M55" s="112"/>
      <c r="N55" s="260"/>
      <c r="O55" s="259"/>
      <c r="P55" s="55"/>
      <c r="Q55" s="265"/>
      <c r="R55" s="259"/>
      <c r="S55" s="263"/>
      <c r="T55" s="260"/>
      <c r="U55" s="259"/>
      <c r="V55" s="134"/>
      <c r="W55" s="265"/>
      <c r="X55" s="259"/>
      <c r="Y55" s="263"/>
      <c r="Z55" s="260"/>
      <c r="AA55" s="263"/>
      <c r="AB55" s="55">
        <f>SUM(Z55,AA55)</f>
        <v>0</v>
      </c>
      <c r="AC55" s="256">
        <f t="shared" si="7"/>
        <v>0</v>
      </c>
      <c r="AD55" s="263">
        <f t="shared" si="4"/>
        <v>0</v>
      </c>
      <c r="AE55" s="134">
        <f t="shared" si="3"/>
        <v>0</v>
      </c>
      <c r="AF55" s="60"/>
      <c r="AG55" s="126"/>
      <c r="AH55" s="126"/>
      <c r="AI55" s="60"/>
      <c r="AJ55" s="60"/>
      <c r="AK55" s="126"/>
      <c r="AL55" s="126"/>
      <c r="AM55" s="60"/>
      <c r="AN55" s="60"/>
      <c r="AO55" s="162"/>
      <c r="AP55" s="53"/>
      <c r="AQ55" s="107"/>
      <c r="AR55" s="107"/>
      <c r="AS55" s="107"/>
      <c r="AT55" s="107"/>
      <c r="AU55" s="24"/>
      <c r="AV55" s="16"/>
      <c r="AW55" s="16"/>
    </row>
    <row r="56" spans="1:49" ht="12.75">
      <c r="A56" s="257"/>
      <c r="B56" s="105"/>
      <c r="C56" s="108"/>
      <c r="D56" s="253"/>
      <c r="E56" s="253"/>
      <c r="F56" s="264" t="s">
        <v>170</v>
      </c>
      <c r="G56" s="290"/>
      <c r="H56" s="260"/>
      <c r="I56" s="259"/>
      <c r="J56" s="55">
        <f t="shared" si="0"/>
        <v>0</v>
      </c>
      <c r="K56" s="265"/>
      <c r="L56" s="259"/>
      <c r="M56" s="112">
        <f t="shared" si="1"/>
        <v>0</v>
      </c>
      <c r="N56" s="260"/>
      <c r="O56" s="259"/>
      <c r="P56" s="55">
        <f t="shared" si="2"/>
        <v>0</v>
      </c>
      <c r="Q56" s="265"/>
      <c r="R56" s="259"/>
      <c r="S56" s="263"/>
      <c r="T56" s="260"/>
      <c r="U56" s="259"/>
      <c r="V56" s="134"/>
      <c r="W56" s="265"/>
      <c r="X56" s="259"/>
      <c r="Y56" s="263"/>
      <c r="Z56" s="260"/>
      <c r="AA56" s="263"/>
      <c r="AB56" s="55">
        <f>SUM(Z56,AA56)</f>
        <v>0</v>
      </c>
      <c r="AC56" s="256">
        <f t="shared" si="7"/>
        <v>0</v>
      </c>
      <c r="AD56" s="263">
        <f t="shared" si="4"/>
        <v>0</v>
      </c>
      <c r="AE56" s="134">
        <f t="shared" si="3"/>
        <v>0</v>
      </c>
      <c r="AF56" s="60"/>
      <c r="AG56" s="126"/>
      <c r="AH56" s="126"/>
      <c r="AI56" s="60"/>
      <c r="AJ56" s="60"/>
      <c r="AK56" s="126"/>
      <c r="AL56" s="126"/>
      <c r="AM56" s="60"/>
      <c r="AN56" s="60"/>
      <c r="AO56" s="162"/>
      <c r="AP56" s="53"/>
      <c r="AQ56" s="107"/>
      <c r="AR56" s="107"/>
      <c r="AS56" s="107"/>
      <c r="AT56" s="107"/>
      <c r="AU56" s="24"/>
      <c r="AV56" s="16"/>
      <c r="AW56" s="16"/>
    </row>
    <row r="57" spans="1:111" ht="13.5" thickBot="1">
      <c r="A57" s="86"/>
      <c r="B57" s="44"/>
      <c r="C57" s="45"/>
      <c r="D57" s="59"/>
      <c r="E57" s="59"/>
      <c r="F57" s="408" t="s">
        <v>169</v>
      </c>
      <c r="G57" s="409"/>
      <c r="H57" s="256"/>
      <c r="I57" s="58"/>
      <c r="J57" s="55">
        <f>SUM(H57,I57)</f>
        <v>0</v>
      </c>
      <c r="K57" s="131"/>
      <c r="L57" s="58"/>
      <c r="M57" s="112">
        <f>SUM(K57,L57)</f>
        <v>0</v>
      </c>
      <c r="N57" s="256"/>
      <c r="O57" s="58"/>
      <c r="P57" s="55">
        <f>SUM(N57,O57)</f>
        <v>0</v>
      </c>
      <c r="Q57" s="131"/>
      <c r="R57" s="58"/>
      <c r="S57" s="112"/>
      <c r="T57" s="256"/>
      <c r="U57" s="58"/>
      <c r="V57" s="55"/>
      <c r="W57" s="131"/>
      <c r="X57" s="58"/>
      <c r="Y57" s="112"/>
      <c r="Z57" s="434">
        <v>2729521</v>
      </c>
      <c r="AA57" s="112"/>
      <c r="AB57" s="55">
        <f>SUM(Z57,AA57)</f>
        <v>2729521</v>
      </c>
      <c r="AC57" s="283">
        <f t="shared" si="7"/>
        <v>2729521</v>
      </c>
      <c r="AD57" s="23">
        <f t="shared" si="4"/>
        <v>0</v>
      </c>
      <c r="AE57" s="134">
        <f t="shared" si="3"/>
        <v>2729521</v>
      </c>
      <c r="AF57" s="60"/>
      <c r="AG57" s="126"/>
      <c r="AH57" s="126"/>
      <c r="AI57" s="60"/>
      <c r="AJ57" s="60"/>
      <c r="AK57" s="126"/>
      <c r="AL57" s="126"/>
      <c r="AM57" s="60"/>
      <c r="AN57" s="60"/>
      <c r="AO57" s="162"/>
      <c r="AP57" s="53"/>
      <c r="AQ57" s="107"/>
      <c r="AR57" s="128"/>
      <c r="AS57" s="107"/>
      <c r="AT57" s="107"/>
      <c r="AU57" s="24"/>
      <c r="AV57" s="16"/>
      <c r="AW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</row>
    <row r="58" spans="1:111" s="63" customFormat="1" ht="14.25" thickBot="1" thickTop="1">
      <c r="A58" s="155" t="s">
        <v>48</v>
      </c>
      <c r="B58" s="155"/>
      <c r="C58" s="155"/>
      <c r="D58" s="155"/>
      <c r="E58" s="155"/>
      <c r="F58" s="155"/>
      <c r="G58" s="291"/>
      <c r="H58" s="284">
        <f>SUM(H7,H16,H22,H25,H36)</f>
        <v>412276000</v>
      </c>
      <c r="I58" s="284">
        <f>SUM(I7,I16,I22,I25,I36)</f>
        <v>582953</v>
      </c>
      <c r="J58" s="136">
        <f>SUM(H58,I58)</f>
        <v>412858953</v>
      </c>
      <c r="K58" s="94">
        <f>SUM(K16,K22,K25,K36)</f>
        <v>89151000</v>
      </c>
      <c r="L58" s="94">
        <f>SUM(L7,L16,L22,L25,L36)</f>
        <v>0</v>
      </c>
      <c r="M58" s="95">
        <f>SUM(K58,L58)</f>
        <v>89151000</v>
      </c>
      <c r="N58" s="324">
        <f>SUM(N7,N16,N22,N25,N36)</f>
        <v>100572750</v>
      </c>
      <c r="O58" s="62">
        <f>SUM(O7,O16,O22,O25,O36)</f>
        <v>4434893</v>
      </c>
      <c r="P58" s="136">
        <f>SUM(N58,O58)</f>
        <v>105007643</v>
      </c>
      <c r="Q58" s="94">
        <f>SUM(Q7,Q16,Q22,Q25,Q36)</f>
        <v>0</v>
      </c>
      <c r="R58" s="94">
        <f>SUM(R7,R16,R22,R25,R36)</f>
        <v>0</v>
      </c>
      <c r="S58" s="94">
        <f>SUM(S7,S16,S22,S25,S36)</f>
        <v>0</v>
      </c>
      <c r="T58" s="284">
        <f>SUM(T7,T16,T22,T25,T36)</f>
        <v>0</v>
      </c>
      <c r="U58" s="62"/>
      <c r="V58" s="136"/>
      <c r="W58" s="94">
        <f>SUM(W7,W16,W22,W25,W36)</f>
        <v>0</v>
      </c>
      <c r="X58" s="62"/>
      <c r="Y58" s="95"/>
      <c r="Z58" s="324">
        <f>SUM(Z7,Z16,Z22,Z25,Z36)</f>
        <v>2729521</v>
      </c>
      <c r="AA58" s="62">
        <f>SUM(AA7,AA16,AA22,AA25,AA36)</f>
        <v>0</v>
      </c>
      <c r="AB58" s="136">
        <f>SUM(Z58,AA58)</f>
        <v>2729521</v>
      </c>
      <c r="AC58" s="284">
        <f t="shared" si="7"/>
        <v>604729271</v>
      </c>
      <c r="AD58" s="62">
        <f t="shared" si="4"/>
        <v>5017846</v>
      </c>
      <c r="AE58" s="136">
        <f>SUM(AD58,AC58)</f>
        <v>609747117</v>
      </c>
      <c r="AF58" s="53"/>
      <c r="AG58" s="117"/>
      <c r="AH58" s="117"/>
      <c r="AI58" s="117"/>
      <c r="AJ58" s="53"/>
      <c r="AK58" s="117"/>
      <c r="AL58" s="117"/>
      <c r="AM58" s="117"/>
      <c r="AN58" s="117"/>
      <c r="AO58" s="163"/>
      <c r="AP58" s="53"/>
      <c r="AQ58" s="107"/>
      <c r="AR58" s="107"/>
      <c r="AS58" s="107"/>
      <c r="AT58" s="107"/>
      <c r="AU58" s="24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</row>
    <row r="59" spans="1:111" ht="13.5" thickTop="1">
      <c r="A59" s="51">
        <v>1</v>
      </c>
      <c r="B59" s="51"/>
      <c r="C59" s="51"/>
      <c r="D59" s="51" t="s">
        <v>162</v>
      </c>
      <c r="E59" s="51"/>
      <c r="F59" s="51"/>
      <c r="G59" s="11"/>
      <c r="H59" s="285"/>
      <c r="I59" s="14"/>
      <c r="J59" s="64"/>
      <c r="K59" s="13"/>
      <c r="L59" s="14"/>
      <c r="M59" s="11"/>
      <c r="N59" s="285"/>
      <c r="O59" s="14"/>
      <c r="P59" s="64"/>
      <c r="Q59" s="13"/>
      <c r="R59" s="14"/>
      <c r="S59" s="11"/>
      <c r="T59" s="285"/>
      <c r="U59" s="14"/>
      <c r="V59" s="64"/>
      <c r="W59" s="13"/>
      <c r="X59" s="14"/>
      <c r="Y59" s="11"/>
      <c r="Z59" s="285"/>
      <c r="AA59" s="11"/>
      <c r="AB59" s="64"/>
      <c r="AC59" s="260"/>
      <c r="AD59" s="263"/>
      <c r="AE59" s="64"/>
      <c r="AF59" s="16"/>
      <c r="AG59" s="142"/>
      <c r="AH59" s="142"/>
      <c r="AI59" s="307"/>
      <c r="AJ59" s="307"/>
      <c r="AK59" s="107"/>
      <c r="AL59" s="107"/>
      <c r="AM59" s="16"/>
      <c r="AN59" s="16"/>
      <c r="AO59" s="165"/>
      <c r="AP59" s="16"/>
      <c r="AQ59" s="107"/>
      <c r="AR59" s="107"/>
      <c r="AS59" s="107"/>
      <c r="AT59" s="107"/>
      <c r="AU59" s="24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</row>
    <row r="60" spans="1:111" ht="12.75" customHeight="1" hidden="1">
      <c r="A60" s="44"/>
      <c r="B60" s="45"/>
      <c r="C60" s="44"/>
      <c r="D60" s="44"/>
      <c r="E60" s="44" t="s">
        <v>80</v>
      </c>
      <c r="F60" s="44"/>
      <c r="G60" s="5"/>
      <c r="H60" s="84"/>
      <c r="I60" s="44"/>
      <c r="J60" s="292"/>
      <c r="K60" s="7"/>
      <c r="L60" s="44"/>
      <c r="M60" s="5"/>
      <c r="N60" s="176"/>
      <c r="O60" s="66"/>
      <c r="P60" s="67"/>
      <c r="Q60" s="361"/>
      <c r="R60" s="44"/>
      <c r="S60" s="5"/>
      <c r="T60" s="84"/>
      <c r="U60" s="44"/>
      <c r="V60" s="292"/>
      <c r="W60" s="7"/>
      <c r="X60" s="44"/>
      <c r="Y60" s="5"/>
      <c r="Z60" s="84"/>
      <c r="AA60" s="5"/>
      <c r="AB60" s="292"/>
      <c r="AC60" s="256"/>
      <c r="AD60" s="263"/>
      <c r="AE60" s="67"/>
      <c r="AF60" s="107"/>
      <c r="AG60" s="107"/>
      <c r="AH60" s="107"/>
      <c r="AI60" s="107"/>
      <c r="AJ60" s="107"/>
      <c r="AK60" s="107"/>
      <c r="AL60" s="107"/>
      <c r="AM60" s="107"/>
      <c r="AN60" s="107"/>
      <c r="AO60" s="165"/>
      <c r="AP60" s="16"/>
      <c r="AQ60" s="107"/>
      <c r="AR60" s="107"/>
      <c r="AS60" s="107"/>
      <c r="AT60" s="107"/>
      <c r="AU60" s="24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</row>
    <row r="61" spans="1:111" ht="12.75">
      <c r="A61" s="44"/>
      <c r="B61" s="45"/>
      <c r="C61" s="44"/>
      <c r="D61" s="44"/>
      <c r="E61" s="44"/>
      <c r="F61" s="59" t="s">
        <v>162</v>
      </c>
      <c r="G61" s="5"/>
      <c r="H61" s="176"/>
      <c r="I61" s="66"/>
      <c r="J61" s="67"/>
      <c r="K61" s="7"/>
      <c r="L61" s="44"/>
      <c r="M61" s="5"/>
      <c r="N61" s="359"/>
      <c r="O61" s="66"/>
      <c r="P61" s="360">
        <f>SUM(N61,O61)</f>
        <v>0</v>
      </c>
      <c r="Q61" s="362"/>
      <c r="R61" s="7"/>
      <c r="S61" s="5"/>
      <c r="T61" s="84"/>
      <c r="U61" s="44"/>
      <c r="V61" s="292"/>
      <c r="W61" s="7"/>
      <c r="X61" s="44"/>
      <c r="Y61" s="5"/>
      <c r="Z61" s="84"/>
      <c r="AA61" s="5"/>
      <c r="AB61" s="292"/>
      <c r="AC61" s="323">
        <f>SUM(H61,K61,N61,Q61,T61,W61,Z61)</f>
        <v>0</v>
      </c>
      <c r="AD61" s="58">
        <f>SUM(I61,L61,O61,R61,U61,X61,AA61)</f>
        <v>0</v>
      </c>
      <c r="AE61" s="67"/>
      <c r="AF61" s="107"/>
      <c r="AG61" s="107"/>
      <c r="AH61" s="107"/>
      <c r="AI61" s="107"/>
      <c r="AJ61" s="107"/>
      <c r="AK61" s="107"/>
      <c r="AL61" s="107"/>
      <c r="AM61" s="107"/>
      <c r="AN61" s="107"/>
      <c r="AO61" s="165"/>
      <c r="AP61" s="16"/>
      <c r="AQ61" s="107"/>
      <c r="AR61" s="107"/>
      <c r="AS61" s="107"/>
      <c r="AT61" s="107"/>
      <c r="AU61" s="24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</row>
    <row r="62" spans="1:111" ht="12.75">
      <c r="A62" s="44"/>
      <c r="B62" s="45"/>
      <c r="C62" s="44"/>
      <c r="D62" s="44"/>
      <c r="E62" s="44"/>
      <c r="F62" s="59" t="s">
        <v>191</v>
      </c>
      <c r="G62" s="5"/>
      <c r="H62" s="176"/>
      <c r="I62" s="66"/>
      <c r="J62" s="67"/>
      <c r="K62" s="7"/>
      <c r="L62" s="44"/>
      <c r="M62" s="5"/>
      <c r="N62" s="176"/>
      <c r="O62" s="66">
        <v>1538634</v>
      </c>
      <c r="P62" s="67">
        <f>SUM(N62,O62)</f>
        <v>1538634</v>
      </c>
      <c r="Q62" s="13"/>
      <c r="R62" s="44"/>
      <c r="S62" s="5"/>
      <c r="T62" s="84"/>
      <c r="U62" s="44"/>
      <c r="V62" s="292"/>
      <c r="W62" s="7"/>
      <c r="X62" s="44"/>
      <c r="Y62" s="5"/>
      <c r="Z62" s="84"/>
      <c r="AA62" s="5"/>
      <c r="AB62" s="292"/>
      <c r="AD62" s="263">
        <f t="shared" si="4"/>
        <v>1538634</v>
      </c>
      <c r="AE62" s="67">
        <f>SUM(AC61,AD62)</f>
        <v>1538634</v>
      </c>
      <c r="AF62" s="107"/>
      <c r="AG62" s="107"/>
      <c r="AH62" s="107"/>
      <c r="AI62" s="107"/>
      <c r="AJ62" s="107"/>
      <c r="AK62" s="107"/>
      <c r="AL62" s="107"/>
      <c r="AM62" s="107"/>
      <c r="AN62" s="107"/>
      <c r="AO62" s="165"/>
      <c r="AP62" s="16"/>
      <c r="AQ62" s="107"/>
      <c r="AR62" s="107"/>
      <c r="AS62" s="107"/>
      <c r="AT62" s="107"/>
      <c r="AU62" s="24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</row>
    <row r="63" spans="1:111" ht="12.75">
      <c r="A63" s="44"/>
      <c r="B63" s="45"/>
      <c r="C63" s="44"/>
      <c r="D63" s="44"/>
      <c r="E63" s="44"/>
      <c r="F63" s="59" t="s">
        <v>170</v>
      </c>
      <c r="G63" s="5"/>
      <c r="H63" s="176"/>
      <c r="I63" s="66"/>
      <c r="J63" s="67"/>
      <c r="K63" s="7"/>
      <c r="L63" s="44"/>
      <c r="M63" s="5"/>
      <c r="N63" s="176"/>
      <c r="O63" s="66"/>
      <c r="P63" s="67">
        <f aca="true" t="shared" si="9" ref="P63:P77">SUM(N63,O63)</f>
        <v>0</v>
      </c>
      <c r="Q63" s="7"/>
      <c r="R63" s="44"/>
      <c r="S63" s="5"/>
      <c r="T63" s="84"/>
      <c r="U63" s="44"/>
      <c r="V63" s="292"/>
      <c r="W63" s="7"/>
      <c r="X63" s="44"/>
      <c r="Y63" s="5"/>
      <c r="Z63" s="84"/>
      <c r="AA63" s="5"/>
      <c r="AB63" s="292"/>
      <c r="AC63" s="256">
        <f aca="true" t="shared" si="10" ref="AC63:AC79">SUM(H63,K63,N63,Q63,T63,W63,Z63)</f>
        <v>0</v>
      </c>
      <c r="AD63" s="263">
        <f t="shared" si="4"/>
        <v>0</v>
      </c>
      <c r="AE63" s="67">
        <f aca="true" t="shared" si="11" ref="AE63:AE76">SUM(AC63,AD63)</f>
        <v>0</v>
      </c>
      <c r="AF63" s="107"/>
      <c r="AG63" s="107"/>
      <c r="AH63" s="107"/>
      <c r="AI63" s="107"/>
      <c r="AJ63" s="107"/>
      <c r="AK63" s="107"/>
      <c r="AL63" s="107"/>
      <c r="AM63" s="107"/>
      <c r="AN63" s="107"/>
      <c r="AO63" s="165"/>
      <c r="AP63" s="16"/>
      <c r="AQ63" s="107"/>
      <c r="AR63" s="107"/>
      <c r="AS63" s="107"/>
      <c r="AT63" s="107"/>
      <c r="AU63" s="24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</row>
    <row r="64" spans="1:111" ht="12.75" hidden="1">
      <c r="A64" s="44"/>
      <c r="B64" s="45"/>
      <c r="C64" s="44"/>
      <c r="D64" s="44"/>
      <c r="E64" s="44"/>
      <c r="F64" s="44"/>
      <c r="G64" s="44"/>
      <c r="H64" s="66"/>
      <c r="I64" s="66"/>
      <c r="J64" s="66"/>
      <c r="K64" s="44"/>
      <c r="L64" s="44"/>
      <c r="M64" s="5"/>
      <c r="N64" s="176"/>
      <c r="O64" s="66"/>
      <c r="P64" s="67">
        <f t="shared" si="9"/>
        <v>0</v>
      </c>
      <c r="Q64" s="7"/>
      <c r="R64" s="44"/>
      <c r="S64" s="5"/>
      <c r="T64" s="84"/>
      <c r="U64" s="44"/>
      <c r="V64" s="292"/>
      <c r="W64" s="7"/>
      <c r="X64" s="44"/>
      <c r="Y64" s="5"/>
      <c r="Z64" s="84"/>
      <c r="AA64" s="5"/>
      <c r="AB64" s="292"/>
      <c r="AC64" s="256">
        <f t="shared" si="10"/>
        <v>0</v>
      </c>
      <c r="AD64" s="263">
        <f t="shared" si="4"/>
        <v>0</v>
      </c>
      <c r="AE64" s="67">
        <f t="shared" si="11"/>
        <v>0</v>
      </c>
      <c r="AF64" s="107"/>
      <c r="AG64" s="107"/>
      <c r="AH64" s="107"/>
      <c r="AI64" s="107"/>
      <c r="AJ64" s="107"/>
      <c r="AK64" s="107"/>
      <c r="AL64" s="107"/>
      <c r="AM64" s="107"/>
      <c r="AN64" s="107"/>
      <c r="AO64" s="165"/>
      <c r="AP64" s="16"/>
      <c r="AQ64" s="107"/>
      <c r="AR64" s="107"/>
      <c r="AS64" s="107"/>
      <c r="AT64" s="107"/>
      <c r="AU64" s="24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</row>
    <row r="65" spans="1:111" ht="12.75" hidden="1">
      <c r="A65" s="84"/>
      <c r="B65" s="45"/>
      <c r="C65" s="44"/>
      <c r="D65" s="44"/>
      <c r="E65" s="44"/>
      <c r="F65" s="59"/>
      <c r="G65" s="44"/>
      <c r="H65" s="44"/>
      <c r="I65" s="44"/>
      <c r="J65" s="44"/>
      <c r="K65" s="44"/>
      <c r="L65" s="44"/>
      <c r="M65" s="5"/>
      <c r="N65" s="176"/>
      <c r="O65" s="66"/>
      <c r="P65" s="67">
        <f t="shared" si="9"/>
        <v>0</v>
      </c>
      <c r="Q65" s="7"/>
      <c r="R65" s="44"/>
      <c r="S65" s="5"/>
      <c r="T65" s="84"/>
      <c r="U65" s="44"/>
      <c r="V65" s="292"/>
      <c r="W65" s="7"/>
      <c r="X65" s="44"/>
      <c r="Y65" s="5"/>
      <c r="Z65" s="84"/>
      <c r="AA65" s="5"/>
      <c r="AB65" s="292"/>
      <c r="AC65" s="256">
        <f t="shared" si="10"/>
        <v>0</v>
      </c>
      <c r="AD65" s="263">
        <f t="shared" si="4"/>
        <v>0</v>
      </c>
      <c r="AE65" s="67">
        <f t="shared" si="11"/>
        <v>0</v>
      </c>
      <c r="AF65" s="107"/>
      <c r="AG65" s="107"/>
      <c r="AH65" s="107"/>
      <c r="AI65" s="107"/>
      <c r="AJ65" s="107"/>
      <c r="AK65" s="107"/>
      <c r="AL65" s="107"/>
      <c r="AM65" s="107"/>
      <c r="AN65" s="107"/>
      <c r="AO65" s="165"/>
      <c r="AP65" s="16"/>
      <c r="AQ65" s="107"/>
      <c r="AR65" s="107"/>
      <c r="AS65" s="107"/>
      <c r="AT65" s="107"/>
      <c r="AU65" s="24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</row>
    <row r="66" spans="1:111" ht="12.75" hidden="1">
      <c r="A66" s="84"/>
      <c r="B66" s="45"/>
      <c r="C66" s="44"/>
      <c r="D66" s="44"/>
      <c r="E66" s="44"/>
      <c r="F66" s="156"/>
      <c r="G66" s="169"/>
      <c r="H66" s="169"/>
      <c r="I66" s="169"/>
      <c r="J66" s="169"/>
      <c r="K66" s="157"/>
      <c r="L66" s="157"/>
      <c r="M66" s="169"/>
      <c r="N66" s="176"/>
      <c r="O66" s="66"/>
      <c r="P66" s="67">
        <f t="shared" si="9"/>
        <v>0</v>
      </c>
      <c r="Q66" s="7"/>
      <c r="R66" s="44"/>
      <c r="S66" s="5"/>
      <c r="T66" s="84"/>
      <c r="U66" s="44"/>
      <c r="V66" s="292"/>
      <c r="W66" s="7"/>
      <c r="X66" s="44"/>
      <c r="Y66" s="5"/>
      <c r="Z66" s="84"/>
      <c r="AA66" s="5"/>
      <c r="AB66" s="292"/>
      <c r="AC66" s="256">
        <f t="shared" si="10"/>
        <v>0</v>
      </c>
      <c r="AD66" s="263">
        <f t="shared" si="4"/>
        <v>0</v>
      </c>
      <c r="AE66" s="67">
        <f t="shared" si="11"/>
        <v>0</v>
      </c>
      <c r="AF66" s="107"/>
      <c r="AG66" s="107"/>
      <c r="AH66" s="107"/>
      <c r="AI66" s="107"/>
      <c r="AJ66" s="107"/>
      <c r="AK66" s="107"/>
      <c r="AL66" s="107"/>
      <c r="AM66" s="107"/>
      <c r="AN66" s="107"/>
      <c r="AO66" s="165"/>
      <c r="AP66" s="16"/>
      <c r="AQ66" s="107"/>
      <c r="AR66" s="107"/>
      <c r="AS66" s="107"/>
      <c r="AT66" s="107"/>
      <c r="AU66" s="24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</row>
    <row r="67" spans="1:111" ht="12.75" hidden="1">
      <c r="A67" s="84"/>
      <c r="B67" s="45"/>
      <c r="C67" s="44"/>
      <c r="D67" s="44"/>
      <c r="E67" s="44"/>
      <c r="F67" s="166"/>
      <c r="G67" s="167"/>
      <c r="H67" s="168"/>
      <c r="I67" s="168"/>
      <c r="J67" s="168"/>
      <c r="K67" s="44"/>
      <c r="L67" s="44"/>
      <c r="M67" s="5"/>
      <c r="N67" s="176"/>
      <c r="O67" s="66"/>
      <c r="P67" s="67">
        <f t="shared" si="9"/>
        <v>0</v>
      </c>
      <c r="Q67" s="7"/>
      <c r="R67" s="44"/>
      <c r="S67" s="5"/>
      <c r="T67" s="84"/>
      <c r="U67" s="44"/>
      <c r="V67" s="292"/>
      <c r="W67" s="7"/>
      <c r="X67" s="44"/>
      <c r="Y67" s="5"/>
      <c r="Z67" s="84"/>
      <c r="AA67" s="5"/>
      <c r="AB67" s="292"/>
      <c r="AC67" s="256">
        <f t="shared" si="10"/>
        <v>0</v>
      </c>
      <c r="AD67" s="263">
        <f t="shared" si="4"/>
        <v>0</v>
      </c>
      <c r="AE67" s="67">
        <f t="shared" si="11"/>
        <v>0</v>
      </c>
      <c r="AF67" s="107"/>
      <c r="AG67" s="107"/>
      <c r="AH67" s="107"/>
      <c r="AI67" s="107"/>
      <c r="AJ67" s="107"/>
      <c r="AK67" s="107"/>
      <c r="AL67" s="107"/>
      <c r="AM67" s="107"/>
      <c r="AN67" s="107"/>
      <c r="AO67" s="165"/>
      <c r="AP67" s="16"/>
      <c r="AQ67" s="107"/>
      <c r="AR67" s="107"/>
      <c r="AS67" s="107"/>
      <c r="AT67" s="107"/>
      <c r="AU67" s="24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</row>
    <row r="68" spans="1:111" ht="12.75" hidden="1">
      <c r="A68" s="84"/>
      <c r="B68" s="45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5"/>
      <c r="N68" s="176"/>
      <c r="O68" s="66"/>
      <c r="P68" s="67">
        <f t="shared" si="9"/>
        <v>0</v>
      </c>
      <c r="Q68" s="7"/>
      <c r="R68" s="44"/>
      <c r="S68" s="5"/>
      <c r="T68" s="84"/>
      <c r="U68" s="44"/>
      <c r="V68" s="292"/>
      <c r="W68" s="7"/>
      <c r="X68" s="44"/>
      <c r="Y68" s="5"/>
      <c r="Z68" s="84"/>
      <c r="AA68" s="5"/>
      <c r="AB68" s="292"/>
      <c r="AC68" s="256">
        <f t="shared" si="10"/>
        <v>0</v>
      </c>
      <c r="AD68" s="263">
        <f t="shared" si="4"/>
        <v>0</v>
      </c>
      <c r="AE68" s="67">
        <f t="shared" si="11"/>
        <v>0</v>
      </c>
      <c r="AF68" s="107"/>
      <c r="AG68" s="107"/>
      <c r="AH68" s="107"/>
      <c r="AI68" s="107"/>
      <c r="AJ68" s="107"/>
      <c r="AK68" s="107"/>
      <c r="AL68" s="107"/>
      <c r="AM68" s="107"/>
      <c r="AN68" s="107"/>
      <c r="AO68" s="165"/>
      <c r="AP68" s="16"/>
      <c r="AQ68" s="107"/>
      <c r="AR68" s="107"/>
      <c r="AS68" s="107"/>
      <c r="AT68" s="107"/>
      <c r="AU68" s="24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</row>
    <row r="69" spans="1:111" ht="12.75" hidden="1">
      <c r="A69" s="84"/>
      <c r="B69" s="45"/>
      <c r="C69" s="44"/>
      <c r="D69" s="44"/>
      <c r="E69" s="44"/>
      <c r="F69" s="166"/>
      <c r="G69" s="167"/>
      <c r="H69" s="168"/>
      <c r="I69" s="168"/>
      <c r="J69" s="168"/>
      <c r="K69" s="44"/>
      <c r="L69" s="44"/>
      <c r="M69" s="5"/>
      <c r="N69" s="176"/>
      <c r="O69" s="66"/>
      <c r="P69" s="67">
        <f t="shared" si="9"/>
        <v>0</v>
      </c>
      <c r="Q69" s="7"/>
      <c r="R69" s="44"/>
      <c r="S69" s="5"/>
      <c r="T69" s="84"/>
      <c r="U69" s="44"/>
      <c r="V69" s="292"/>
      <c r="W69" s="7"/>
      <c r="X69" s="44"/>
      <c r="Y69" s="5"/>
      <c r="Z69" s="84"/>
      <c r="AA69" s="5"/>
      <c r="AB69" s="292"/>
      <c r="AC69" s="256">
        <f t="shared" si="10"/>
        <v>0</v>
      </c>
      <c r="AD69" s="263">
        <f t="shared" si="4"/>
        <v>0</v>
      </c>
      <c r="AE69" s="67">
        <f t="shared" si="11"/>
        <v>0</v>
      </c>
      <c r="AF69" s="107"/>
      <c r="AG69" s="107"/>
      <c r="AH69" s="107"/>
      <c r="AI69" s="107"/>
      <c r="AJ69" s="107"/>
      <c r="AK69" s="107"/>
      <c r="AL69" s="107"/>
      <c r="AM69" s="107"/>
      <c r="AN69" s="107"/>
      <c r="AO69" s="165"/>
      <c r="AP69" s="16"/>
      <c r="AQ69" s="107"/>
      <c r="AR69" s="107"/>
      <c r="AS69" s="107"/>
      <c r="AT69" s="107"/>
      <c r="AU69" s="24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</row>
    <row r="70" spans="1:111" ht="12.75" hidden="1">
      <c r="A70" s="84"/>
      <c r="B70" s="45"/>
      <c r="C70" s="44"/>
      <c r="D70" s="44"/>
      <c r="E70" s="44"/>
      <c r="F70" s="166"/>
      <c r="G70" s="167"/>
      <c r="H70" s="168"/>
      <c r="I70" s="168"/>
      <c r="J70" s="168"/>
      <c r="K70" s="44"/>
      <c r="L70" s="44"/>
      <c r="M70" s="5"/>
      <c r="N70" s="176"/>
      <c r="O70" s="66"/>
      <c r="P70" s="67">
        <f t="shared" si="9"/>
        <v>0</v>
      </c>
      <c r="Q70" s="7"/>
      <c r="R70" s="44"/>
      <c r="S70" s="5"/>
      <c r="T70" s="84"/>
      <c r="U70" s="44"/>
      <c r="V70" s="292"/>
      <c r="W70" s="7"/>
      <c r="X70" s="44"/>
      <c r="Y70" s="5"/>
      <c r="Z70" s="84"/>
      <c r="AA70" s="5"/>
      <c r="AB70" s="292"/>
      <c r="AC70" s="256">
        <f t="shared" si="10"/>
        <v>0</v>
      </c>
      <c r="AD70" s="263">
        <f t="shared" si="4"/>
        <v>0</v>
      </c>
      <c r="AE70" s="67">
        <f t="shared" si="11"/>
        <v>0</v>
      </c>
      <c r="AF70" s="107"/>
      <c r="AG70" s="107"/>
      <c r="AH70" s="107"/>
      <c r="AI70" s="107"/>
      <c r="AJ70" s="107"/>
      <c r="AK70" s="107"/>
      <c r="AL70" s="107"/>
      <c r="AM70" s="107"/>
      <c r="AN70" s="107"/>
      <c r="AO70" s="165"/>
      <c r="AP70" s="16"/>
      <c r="AQ70" s="107"/>
      <c r="AR70" s="107"/>
      <c r="AS70" s="107"/>
      <c r="AT70" s="107"/>
      <c r="AU70" s="24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</row>
    <row r="71" spans="1:111" ht="12.75" hidden="1">
      <c r="A71" s="20"/>
      <c r="B71" s="108"/>
      <c r="C71" s="44"/>
      <c r="D71" s="44"/>
      <c r="E71" s="44"/>
      <c r="F71" s="399"/>
      <c r="G71" s="400"/>
      <c r="H71" s="407"/>
      <c r="I71" s="168"/>
      <c r="J71" s="168"/>
      <c r="K71" s="44"/>
      <c r="L71" s="44"/>
      <c r="M71" s="5"/>
      <c r="N71" s="176"/>
      <c r="O71" s="66"/>
      <c r="P71" s="67">
        <f t="shared" si="9"/>
        <v>0</v>
      </c>
      <c r="Q71" s="7"/>
      <c r="R71" s="44"/>
      <c r="S71" s="5"/>
      <c r="T71" s="84"/>
      <c r="U71" s="44"/>
      <c r="V71" s="292"/>
      <c r="W71" s="7"/>
      <c r="X71" s="44"/>
      <c r="Y71" s="5"/>
      <c r="Z71" s="84"/>
      <c r="AA71" s="5"/>
      <c r="AB71" s="292"/>
      <c r="AC71" s="256">
        <f t="shared" si="10"/>
        <v>0</v>
      </c>
      <c r="AD71" s="263">
        <f t="shared" si="4"/>
        <v>0</v>
      </c>
      <c r="AE71" s="67">
        <f t="shared" si="11"/>
        <v>0</v>
      </c>
      <c r="AF71" s="107"/>
      <c r="AG71" s="107"/>
      <c r="AH71" s="107"/>
      <c r="AI71" s="107"/>
      <c r="AJ71" s="107"/>
      <c r="AK71" s="107"/>
      <c r="AL71" s="107"/>
      <c r="AM71" s="107"/>
      <c r="AN71" s="107"/>
      <c r="AO71" s="165"/>
      <c r="AP71" s="16"/>
      <c r="AQ71" s="107"/>
      <c r="AR71" s="107"/>
      <c r="AS71" s="107"/>
      <c r="AT71" s="107"/>
      <c r="AU71" s="24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</row>
    <row r="72" spans="1:111" ht="12.75" hidden="1">
      <c r="A72" s="20"/>
      <c r="B72" s="108"/>
      <c r="C72" s="44"/>
      <c r="D72" s="44"/>
      <c r="E72" s="44"/>
      <c r="F72" s="399"/>
      <c r="G72" s="400"/>
      <c r="H72" s="407"/>
      <c r="I72" s="168"/>
      <c r="J72" s="168"/>
      <c r="K72" s="44"/>
      <c r="L72" s="44"/>
      <c r="M72" s="5"/>
      <c r="N72" s="176"/>
      <c r="O72" s="66"/>
      <c r="P72" s="67">
        <f t="shared" si="9"/>
        <v>0</v>
      </c>
      <c r="Q72" s="7"/>
      <c r="R72" s="44"/>
      <c r="S72" s="5"/>
      <c r="T72" s="84"/>
      <c r="U72" s="44"/>
      <c r="V72" s="292"/>
      <c r="W72" s="7"/>
      <c r="X72" s="44"/>
      <c r="Y72" s="5"/>
      <c r="Z72" s="84"/>
      <c r="AA72" s="5"/>
      <c r="AB72" s="292"/>
      <c r="AC72" s="256">
        <f t="shared" si="10"/>
        <v>0</v>
      </c>
      <c r="AD72" s="263">
        <f t="shared" si="4"/>
        <v>0</v>
      </c>
      <c r="AE72" s="67">
        <f t="shared" si="11"/>
        <v>0</v>
      </c>
      <c r="AF72" s="107"/>
      <c r="AG72" s="107"/>
      <c r="AH72" s="107"/>
      <c r="AI72" s="107"/>
      <c r="AJ72" s="107"/>
      <c r="AK72" s="107"/>
      <c r="AL72" s="107"/>
      <c r="AM72" s="107"/>
      <c r="AN72" s="107"/>
      <c r="AO72" s="165"/>
      <c r="AP72" s="16"/>
      <c r="AQ72" s="107"/>
      <c r="AR72" s="107"/>
      <c r="AS72" s="107"/>
      <c r="AT72" s="107"/>
      <c r="AU72" s="24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</row>
    <row r="73" spans="1:111" ht="12.75" hidden="1">
      <c r="A73" s="20"/>
      <c r="B73" s="108"/>
      <c r="C73" s="44"/>
      <c r="D73" s="44"/>
      <c r="E73" s="44"/>
      <c r="F73" s="399"/>
      <c r="G73" s="400"/>
      <c r="H73" s="407"/>
      <c r="I73" s="281"/>
      <c r="J73" s="281"/>
      <c r="K73" s="105"/>
      <c r="L73" s="105"/>
      <c r="M73" s="15"/>
      <c r="N73" s="176"/>
      <c r="O73" s="66"/>
      <c r="P73" s="67">
        <f t="shared" si="9"/>
        <v>0</v>
      </c>
      <c r="Q73" s="7"/>
      <c r="R73" s="44"/>
      <c r="S73" s="5"/>
      <c r="T73" s="84"/>
      <c r="U73" s="44"/>
      <c r="V73" s="292"/>
      <c r="W73" s="7"/>
      <c r="X73" s="44"/>
      <c r="Y73" s="5"/>
      <c r="Z73" s="84"/>
      <c r="AA73" s="5"/>
      <c r="AB73" s="292"/>
      <c r="AC73" s="256">
        <f t="shared" si="10"/>
        <v>0</v>
      </c>
      <c r="AD73" s="263">
        <f t="shared" si="4"/>
        <v>0</v>
      </c>
      <c r="AE73" s="67">
        <f t="shared" si="11"/>
        <v>0</v>
      </c>
      <c r="AF73" s="107"/>
      <c r="AG73" s="107"/>
      <c r="AH73" s="107"/>
      <c r="AI73" s="107"/>
      <c r="AJ73" s="107"/>
      <c r="AK73" s="107"/>
      <c r="AL73" s="107"/>
      <c r="AM73" s="107"/>
      <c r="AN73" s="107"/>
      <c r="AO73" s="165"/>
      <c r="AP73" s="16"/>
      <c r="AQ73" s="107"/>
      <c r="AR73" s="107"/>
      <c r="AS73" s="107"/>
      <c r="AT73" s="107"/>
      <c r="AU73" s="24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</row>
    <row r="74" spans="1:111" ht="12.75" hidden="1">
      <c r="A74" s="20"/>
      <c r="B74" s="108"/>
      <c r="C74" s="44"/>
      <c r="D74" s="44"/>
      <c r="E74" s="44"/>
      <c r="F74" s="399"/>
      <c r="G74" s="400"/>
      <c r="H74" s="407"/>
      <c r="I74" s="168"/>
      <c r="J74" s="168"/>
      <c r="K74" s="44"/>
      <c r="L74" s="44"/>
      <c r="M74" s="5"/>
      <c r="N74" s="176"/>
      <c r="O74" s="66"/>
      <c r="P74" s="67">
        <f t="shared" si="9"/>
        <v>0</v>
      </c>
      <c r="Q74" s="7"/>
      <c r="R74" s="44"/>
      <c r="S74" s="5"/>
      <c r="T74" s="84"/>
      <c r="U74" s="44"/>
      <c r="V74" s="292"/>
      <c r="W74" s="7"/>
      <c r="X74" s="44"/>
      <c r="Y74" s="5"/>
      <c r="Z74" s="84"/>
      <c r="AA74" s="5"/>
      <c r="AB74" s="292"/>
      <c r="AC74" s="256">
        <f t="shared" si="10"/>
        <v>0</v>
      </c>
      <c r="AD74" s="263">
        <f t="shared" si="4"/>
        <v>0</v>
      </c>
      <c r="AE74" s="67">
        <f t="shared" si="11"/>
        <v>0</v>
      </c>
      <c r="AF74" s="107"/>
      <c r="AG74" s="107"/>
      <c r="AH74" s="107"/>
      <c r="AI74" s="107"/>
      <c r="AJ74" s="107"/>
      <c r="AK74" s="107"/>
      <c r="AL74" s="107"/>
      <c r="AM74" s="107"/>
      <c r="AN74" s="107"/>
      <c r="AO74" s="165"/>
      <c r="AP74" s="16"/>
      <c r="AQ74" s="107"/>
      <c r="AR74" s="107"/>
      <c r="AS74" s="107"/>
      <c r="AT74" s="107"/>
      <c r="AU74" s="24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</row>
    <row r="75" spans="1:111" ht="12.75" hidden="1">
      <c r="A75" s="20"/>
      <c r="B75" s="108"/>
      <c r="C75" s="44"/>
      <c r="D75" s="44"/>
      <c r="E75" s="44"/>
      <c r="F75" s="399"/>
      <c r="G75" s="400"/>
      <c r="H75" s="407"/>
      <c r="I75" s="168"/>
      <c r="J75" s="168"/>
      <c r="K75" s="44"/>
      <c r="L75" s="44"/>
      <c r="M75" s="5"/>
      <c r="N75" s="176"/>
      <c r="O75" s="66"/>
      <c r="P75" s="67">
        <f t="shared" si="9"/>
        <v>0</v>
      </c>
      <c r="Q75" s="7"/>
      <c r="R75" s="44"/>
      <c r="S75" s="5"/>
      <c r="T75" s="84"/>
      <c r="U75" s="44"/>
      <c r="V75" s="292"/>
      <c r="W75" s="7"/>
      <c r="X75" s="44"/>
      <c r="Y75" s="5"/>
      <c r="Z75" s="84"/>
      <c r="AA75" s="5"/>
      <c r="AB75" s="292"/>
      <c r="AC75" s="256">
        <f t="shared" si="10"/>
        <v>0</v>
      </c>
      <c r="AD75" s="263">
        <f t="shared" si="4"/>
        <v>0</v>
      </c>
      <c r="AE75" s="67">
        <f t="shared" si="11"/>
        <v>0</v>
      </c>
      <c r="AF75" s="107"/>
      <c r="AG75" s="107"/>
      <c r="AH75" s="107"/>
      <c r="AI75" s="107"/>
      <c r="AJ75" s="107"/>
      <c r="AK75" s="107"/>
      <c r="AL75" s="107"/>
      <c r="AM75" s="107"/>
      <c r="AN75" s="107"/>
      <c r="AO75" s="165"/>
      <c r="AP75" s="16"/>
      <c r="AQ75" s="107"/>
      <c r="AR75" s="107"/>
      <c r="AS75" s="107"/>
      <c r="AT75" s="107"/>
      <c r="AU75" s="24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</row>
    <row r="76" spans="1:111" ht="12.75">
      <c r="A76" s="20"/>
      <c r="B76" s="108"/>
      <c r="C76" s="105"/>
      <c r="D76" s="105"/>
      <c r="E76" s="105"/>
      <c r="F76" s="394" t="s">
        <v>16</v>
      </c>
      <c r="G76" s="351"/>
      <c r="H76" s="286"/>
      <c r="I76" s="281"/>
      <c r="J76" s="280"/>
      <c r="K76" s="347"/>
      <c r="L76" s="105"/>
      <c r="M76" s="15"/>
      <c r="N76" s="348"/>
      <c r="O76" s="68"/>
      <c r="P76" s="67">
        <f t="shared" si="9"/>
        <v>0</v>
      </c>
      <c r="Q76" s="20"/>
      <c r="R76" s="105"/>
      <c r="S76" s="15"/>
      <c r="T76" s="257"/>
      <c r="U76" s="105"/>
      <c r="V76" s="293"/>
      <c r="W76" s="20"/>
      <c r="X76" s="105"/>
      <c r="Y76" s="15"/>
      <c r="Z76" s="257"/>
      <c r="AA76" s="15"/>
      <c r="AB76" s="293"/>
      <c r="AC76" s="256">
        <f t="shared" si="10"/>
        <v>0</v>
      </c>
      <c r="AD76" s="263">
        <f t="shared" si="4"/>
        <v>0</v>
      </c>
      <c r="AE76" s="67">
        <f t="shared" si="11"/>
        <v>0</v>
      </c>
      <c r="AF76" s="107"/>
      <c r="AG76" s="107"/>
      <c r="AH76" s="107"/>
      <c r="AI76" s="107"/>
      <c r="AJ76" s="107"/>
      <c r="AK76" s="107"/>
      <c r="AL76" s="107"/>
      <c r="AM76" s="107"/>
      <c r="AN76" s="107"/>
      <c r="AO76" s="165"/>
      <c r="AP76" s="16"/>
      <c r="AQ76" s="107"/>
      <c r="AR76" s="107"/>
      <c r="AS76" s="107"/>
      <c r="AT76" s="107"/>
      <c r="AU76" s="24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</row>
    <row r="77" spans="1:111" ht="13.5" thickBot="1">
      <c r="A77" s="44"/>
      <c r="B77" s="45"/>
      <c r="C77" s="44"/>
      <c r="D77" s="44"/>
      <c r="E77" s="44"/>
      <c r="F77" s="255" t="s">
        <v>84</v>
      </c>
      <c r="G77" s="352"/>
      <c r="H77" s="168"/>
      <c r="I77" s="346"/>
      <c r="J77" s="166"/>
      <c r="K77" s="84"/>
      <c r="L77" s="44"/>
      <c r="M77" s="5"/>
      <c r="N77" s="176"/>
      <c r="O77" s="66"/>
      <c r="P77" s="67">
        <f t="shared" si="9"/>
        <v>0</v>
      </c>
      <c r="Q77" s="7"/>
      <c r="R77" s="44"/>
      <c r="S77" s="5"/>
      <c r="T77" s="84"/>
      <c r="U77" s="44"/>
      <c r="V77" s="292"/>
      <c r="W77" s="7"/>
      <c r="X77" s="44"/>
      <c r="Y77" s="5"/>
      <c r="Z77" s="84"/>
      <c r="AA77" s="44"/>
      <c r="AB77" s="292"/>
      <c r="AC77" s="131">
        <f t="shared" si="10"/>
        <v>0</v>
      </c>
      <c r="AD77" s="23">
        <f>SUM(I77,L77,O77,R77,U77,X77,AA77)</f>
        <v>0</v>
      </c>
      <c r="AE77" s="137">
        <f>SUM(P77)</f>
        <v>0</v>
      </c>
      <c r="AF77" s="107"/>
      <c r="AG77" s="107"/>
      <c r="AH77" s="107"/>
      <c r="AI77" s="107"/>
      <c r="AJ77" s="107"/>
      <c r="AK77" s="107"/>
      <c r="AL77" s="107"/>
      <c r="AM77" s="107"/>
      <c r="AN77" s="107"/>
      <c r="AO77" s="165"/>
      <c r="AP77" s="16"/>
      <c r="AQ77" s="107"/>
      <c r="AR77" s="107"/>
      <c r="AS77" s="107"/>
      <c r="AT77" s="107"/>
      <c r="AU77" s="24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</row>
    <row r="78" spans="1:111" s="42" customFormat="1" ht="14.25" thickBot="1" thickTop="1">
      <c r="A78" s="98"/>
      <c r="B78" s="98"/>
      <c r="C78" s="98" t="s">
        <v>49</v>
      </c>
      <c r="D78" s="108"/>
      <c r="E78" s="108"/>
      <c r="F78" s="108"/>
      <c r="G78" s="17"/>
      <c r="H78" s="185"/>
      <c r="I78" s="30"/>
      <c r="J78" s="195"/>
      <c r="K78" s="343"/>
      <c r="L78" s="30"/>
      <c r="M78" s="29"/>
      <c r="N78" s="170">
        <f>SUM(N61)</f>
        <v>0</v>
      </c>
      <c r="O78" s="170">
        <f>SUM(O61:O77)</f>
        <v>1538634</v>
      </c>
      <c r="P78" s="247">
        <f>SUM(N78,O78)</f>
        <v>1538634</v>
      </c>
      <c r="Q78" s="364">
        <f>SUM(Q60,Q64)</f>
        <v>0</v>
      </c>
      <c r="R78" s="366"/>
      <c r="S78" s="367"/>
      <c r="T78" s="344">
        <f>SUM(T60,T64)</f>
        <v>0</v>
      </c>
      <c r="U78" s="30"/>
      <c r="V78" s="195"/>
      <c r="W78" s="343">
        <f>SUM(W60,W64)</f>
        <v>0</v>
      </c>
      <c r="X78" s="30"/>
      <c r="Y78" s="29"/>
      <c r="Z78" s="170">
        <f>SUM(Z60,Z64)</f>
        <v>0</v>
      </c>
      <c r="AA78" s="30">
        <f>SUM(AA60,AA64)</f>
        <v>0</v>
      </c>
      <c r="AB78" s="195">
        <f>SUM(Z78,AA78)</f>
        <v>0</v>
      </c>
      <c r="AC78" s="345">
        <f t="shared" si="10"/>
        <v>0</v>
      </c>
      <c r="AD78" s="350">
        <f t="shared" si="4"/>
        <v>1538634</v>
      </c>
      <c r="AE78" s="121">
        <f>SUM(AD78,AC78)</f>
        <v>1538634</v>
      </c>
      <c r="AF78" s="117"/>
      <c r="AG78" s="117"/>
      <c r="AH78" s="117"/>
      <c r="AI78" s="117"/>
      <c r="AJ78" s="117"/>
      <c r="AK78" s="117"/>
      <c r="AL78" s="117"/>
      <c r="AM78" s="117"/>
      <c r="AN78" s="117"/>
      <c r="AO78" s="163"/>
      <c r="AP78" s="4"/>
      <c r="AQ78" s="117"/>
      <c r="AR78" s="117"/>
      <c r="AS78" s="117"/>
      <c r="AT78" s="117"/>
      <c r="AU78" s="2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</row>
    <row r="79" spans="4:111" s="115" customFormat="1" ht="14.25" thickBot="1" thickTop="1">
      <c r="D79" s="70"/>
      <c r="E79" s="70" t="s">
        <v>50</v>
      </c>
      <c r="F79" s="70"/>
      <c r="G79" s="203"/>
      <c r="H79" s="324">
        <f aca="true" t="shared" si="12" ref="H79:AA79">SUM(H58,H78)</f>
        <v>412276000</v>
      </c>
      <c r="I79" s="62">
        <f t="shared" si="12"/>
        <v>582953</v>
      </c>
      <c r="J79" s="136">
        <f>SUM(I79,H79)</f>
        <v>412858953</v>
      </c>
      <c r="K79" s="94">
        <f t="shared" si="12"/>
        <v>89151000</v>
      </c>
      <c r="L79" s="94">
        <f t="shared" si="12"/>
        <v>0</v>
      </c>
      <c r="M79" s="95">
        <f>SUM(K79,L79)</f>
        <v>89151000</v>
      </c>
      <c r="N79" s="95">
        <f t="shared" si="12"/>
        <v>100572750</v>
      </c>
      <c r="O79" s="62">
        <f t="shared" si="12"/>
        <v>5973527</v>
      </c>
      <c r="P79" s="62">
        <f>SUM(N79:O79)</f>
        <v>106546277</v>
      </c>
      <c r="Q79" s="363">
        <f t="shared" si="12"/>
        <v>0</v>
      </c>
      <c r="R79" s="363">
        <f t="shared" si="12"/>
        <v>0</v>
      </c>
      <c r="S79" s="363">
        <f t="shared" si="12"/>
        <v>0</v>
      </c>
      <c r="T79" s="284">
        <f t="shared" si="12"/>
        <v>0</v>
      </c>
      <c r="U79" s="62"/>
      <c r="V79" s="136"/>
      <c r="W79" s="94">
        <f t="shared" si="12"/>
        <v>0</v>
      </c>
      <c r="X79" s="62"/>
      <c r="Y79" s="95"/>
      <c r="Z79" s="324">
        <f t="shared" si="12"/>
        <v>2729521</v>
      </c>
      <c r="AA79" s="62">
        <f t="shared" si="12"/>
        <v>0</v>
      </c>
      <c r="AB79" s="136">
        <f>SUM(AA79,Z79)</f>
        <v>2729521</v>
      </c>
      <c r="AC79" s="284">
        <f t="shared" si="10"/>
        <v>604729271</v>
      </c>
      <c r="AD79" s="349">
        <f>SUM(I79,L79,O79,R79,U79,X79,AA79)</f>
        <v>6556480</v>
      </c>
      <c r="AE79" s="240">
        <f>SUM(AD79,AC79)</f>
        <v>611285751</v>
      </c>
      <c r="AF79" s="53"/>
      <c r="AG79" s="117"/>
      <c r="AH79" s="117"/>
      <c r="AI79" s="53"/>
      <c r="AJ79" s="53"/>
      <c r="AK79" s="117"/>
      <c r="AL79" s="117"/>
      <c r="AM79" s="117"/>
      <c r="AN79" s="117"/>
      <c r="AO79" s="163"/>
      <c r="AP79" s="4"/>
      <c r="AQ79" s="117"/>
      <c r="AR79" s="117"/>
      <c r="AS79" s="117"/>
      <c r="AT79" s="117"/>
      <c r="AU79" s="2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</row>
    <row r="80" spans="1:111" ht="13.5" thickTop="1">
      <c r="A80" s="48"/>
      <c r="B80" s="118"/>
      <c r="C80" s="48"/>
      <c r="D80" s="48"/>
      <c r="E80" s="48"/>
      <c r="F80" s="48"/>
      <c r="G80" s="48"/>
      <c r="H80" s="180"/>
      <c r="I80" s="180"/>
      <c r="J80" s="180"/>
      <c r="K80" s="48"/>
      <c r="L80" s="48"/>
      <c r="M80" s="48"/>
      <c r="N80" s="107"/>
      <c r="O80" s="107"/>
      <c r="P80" s="107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107">
        <v>1690000</v>
      </c>
      <c r="AD80" s="180">
        <v>16221850</v>
      </c>
      <c r="AE80" s="23">
        <f>SUM(AD80,AC80)</f>
        <v>17911850</v>
      </c>
      <c r="AF80" s="107"/>
      <c r="AG80" s="107"/>
      <c r="AH80" s="107"/>
      <c r="AI80" s="107"/>
      <c r="AJ80" s="107"/>
      <c r="AK80" s="107"/>
      <c r="AL80" s="107"/>
      <c r="AM80" s="107"/>
      <c r="AN80" s="107"/>
      <c r="AO80" s="165"/>
      <c r="AP80" s="16"/>
      <c r="AQ80" s="107"/>
      <c r="AR80" s="107"/>
      <c r="AS80" s="107"/>
      <c r="AT80" s="107"/>
      <c r="AU80" s="24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</row>
    <row r="81" spans="1:111" ht="12.75">
      <c r="A81" s="16"/>
      <c r="B81" s="4"/>
      <c r="C81" s="16"/>
      <c r="D81" s="16"/>
      <c r="E81" s="16"/>
      <c r="F81" s="16"/>
      <c r="G81" s="16"/>
      <c r="H81" s="107"/>
      <c r="I81" s="107"/>
      <c r="J81" s="107"/>
      <c r="K81" s="16"/>
      <c r="L81" s="16"/>
      <c r="M81" s="16"/>
      <c r="N81" s="107"/>
      <c r="O81" s="107"/>
      <c r="P81" s="107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56">
        <f>SUM(AC80,AC79)</f>
        <v>606419271</v>
      </c>
      <c r="AD81" s="56">
        <f>SUM(AD80,AD79)</f>
        <v>22778330</v>
      </c>
      <c r="AE81" s="56">
        <f>SUM(AE80,AE79)</f>
        <v>629197601</v>
      </c>
      <c r="AF81" s="107"/>
      <c r="AG81" s="107"/>
      <c r="AH81" s="107"/>
      <c r="AI81" s="107"/>
      <c r="AJ81" s="107"/>
      <c r="AK81" s="107"/>
      <c r="AL81" s="107"/>
      <c r="AM81" s="107"/>
      <c r="AN81" s="107"/>
      <c r="AO81" s="165"/>
      <c r="AP81" s="16"/>
      <c r="AQ81" s="107"/>
      <c r="AR81" s="107"/>
      <c r="AS81" s="107"/>
      <c r="AT81" s="107"/>
      <c r="AU81" s="24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</row>
    <row r="82" spans="1:111" ht="13.5" thickBot="1">
      <c r="A82" s="16"/>
      <c r="B82" s="4"/>
      <c r="C82" s="16"/>
      <c r="D82" s="16"/>
      <c r="E82" s="16"/>
      <c r="F82" s="16"/>
      <c r="G82" s="16"/>
      <c r="H82" s="107"/>
      <c r="I82" s="107"/>
      <c r="J82" s="107"/>
      <c r="K82" s="16"/>
      <c r="L82" s="16"/>
      <c r="M82" s="16"/>
      <c r="N82" s="107"/>
      <c r="O82" s="107"/>
      <c r="P82" s="107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56"/>
      <c r="AF82" s="107"/>
      <c r="AG82" s="107"/>
      <c r="AH82" s="107"/>
      <c r="AI82" s="107"/>
      <c r="AJ82" s="107"/>
      <c r="AK82" s="107"/>
      <c r="AL82" s="107"/>
      <c r="AM82" s="107"/>
      <c r="AN82" s="107"/>
      <c r="AO82" s="165"/>
      <c r="AP82" s="16"/>
      <c r="AQ82" s="107"/>
      <c r="AR82" s="107"/>
      <c r="AS82" s="107"/>
      <c r="AT82" s="107"/>
      <c r="AU82" s="24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</row>
    <row r="83" spans="1:111" s="42" customFormat="1" ht="14.25" thickBot="1" thickTop="1">
      <c r="A83" s="4"/>
      <c r="B83" s="4"/>
      <c r="C83" s="4"/>
      <c r="D83" s="4"/>
      <c r="E83" s="4"/>
      <c r="F83" s="24"/>
      <c r="G83" s="24"/>
      <c r="H83" s="126"/>
      <c r="I83" s="126"/>
      <c r="J83" s="126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63"/>
      <c r="AP83" s="4"/>
      <c r="AQ83" s="117"/>
      <c r="AR83" s="117"/>
      <c r="AS83" s="117"/>
      <c r="AT83" s="117"/>
      <c r="AU83" s="2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</row>
    <row r="84" spans="1:111" s="115" customFormat="1" ht="14.25" thickBot="1" thickTop="1">
      <c r="A84" s="4"/>
      <c r="B84" s="4"/>
      <c r="C84" s="4"/>
      <c r="D84" s="4"/>
      <c r="E84" s="4"/>
      <c r="F84" s="24"/>
      <c r="G84" s="4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117"/>
      <c r="AH84" s="117"/>
      <c r="AI84" s="53"/>
      <c r="AJ84" s="53"/>
      <c r="AK84" s="117"/>
      <c r="AL84" s="117"/>
      <c r="AM84" s="53"/>
      <c r="AN84" s="53"/>
      <c r="AO84" s="163"/>
      <c r="AP84" s="4"/>
      <c r="AQ84" s="117"/>
      <c r="AR84" s="117"/>
      <c r="AS84" s="117"/>
      <c r="AT84" s="117"/>
      <c r="AU84" s="2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</row>
    <row r="85" spans="1:49" ht="13.5" thickTop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07"/>
      <c r="AH85" s="107"/>
      <c r="AI85" s="16"/>
      <c r="AJ85" s="16"/>
      <c r="AK85" s="107"/>
      <c r="AL85" s="107"/>
      <c r="AM85" s="16"/>
      <c r="AN85" s="16"/>
      <c r="AO85" s="165"/>
      <c r="AP85" s="16"/>
      <c r="AQ85" s="107"/>
      <c r="AR85" s="107"/>
      <c r="AS85" s="107"/>
      <c r="AT85" s="107"/>
      <c r="AU85" s="24"/>
      <c r="AV85" s="16"/>
      <c r="AW85" s="16"/>
    </row>
    <row r="86" spans="1:43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53"/>
      <c r="O86" s="53"/>
      <c r="P86" s="53"/>
      <c r="Q86" s="53"/>
      <c r="R86" s="53"/>
      <c r="S86" s="53"/>
      <c r="T86" s="16"/>
      <c r="U86" s="16"/>
      <c r="V86" s="16"/>
      <c r="W86" s="16"/>
      <c r="X86" s="16"/>
      <c r="Y86" s="16"/>
      <c r="Z86" s="56"/>
      <c r="AA86" s="56"/>
      <c r="AB86" s="56"/>
      <c r="AC86" s="56"/>
      <c r="AD86" s="56"/>
      <c r="AE86" s="56"/>
      <c r="AF86" s="16"/>
      <c r="AG86" s="107"/>
      <c r="AH86" s="107"/>
      <c r="AI86" s="107"/>
      <c r="AJ86" s="107"/>
      <c r="AK86" s="107"/>
      <c r="AL86" s="107"/>
      <c r="AM86" s="16"/>
      <c r="AN86" s="16"/>
      <c r="AO86" s="165"/>
      <c r="AP86" s="16"/>
      <c r="AQ86" s="107"/>
    </row>
    <row r="87" spans="1:43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56"/>
      <c r="O87" s="56"/>
      <c r="P87" s="56"/>
      <c r="Q87" s="128"/>
      <c r="R87" s="128"/>
      <c r="S87" s="128"/>
      <c r="T87" s="16"/>
      <c r="U87" s="16"/>
      <c r="V87" s="16"/>
      <c r="W87" s="16"/>
      <c r="X87" s="16"/>
      <c r="Y87" s="16"/>
      <c r="Z87" s="56"/>
      <c r="AA87" s="56"/>
      <c r="AB87" s="56"/>
      <c r="AC87" s="56"/>
      <c r="AD87" s="56"/>
      <c r="AE87" s="16"/>
      <c r="AF87" s="16"/>
      <c r="AG87" s="126"/>
      <c r="AH87" s="107"/>
      <c r="AI87" s="56"/>
      <c r="AJ87" s="139"/>
      <c r="AK87" s="139"/>
      <c r="AL87" s="139"/>
      <c r="AM87" s="16"/>
      <c r="AN87" s="16"/>
      <c r="AO87" s="162"/>
      <c r="AP87" s="16"/>
      <c r="AQ87" s="107"/>
    </row>
    <row r="88" spans="6:43" ht="12.75">
      <c r="F88" s="16"/>
      <c r="G88" s="16"/>
      <c r="H88" s="16"/>
      <c r="I88" s="16"/>
      <c r="J88" s="16"/>
      <c r="K88" s="16"/>
      <c r="L88" s="16"/>
      <c r="M88" s="16"/>
      <c r="N88" s="56"/>
      <c r="O88" s="56"/>
      <c r="P88" s="56"/>
      <c r="Q88" s="107"/>
      <c r="R88" s="107"/>
      <c r="S88" s="107"/>
      <c r="T88" s="56"/>
      <c r="U88" s="56"/>
      <c r="V88" s="5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39"/>
      <c r="AH88" s="139"/>
      <c r="AI88" s="139"/>
      <c r="AJ88" s="139"/>
      <c r="AK88" s="139"/>
      <c r="AL88" s="139"/>
      <c r="AM88" s="16"/>
      <c r="AN88" s="16"/>
      <c r="AO88" s="165"/>
      <c r="AP88" s="16"/>
      <c r="AQ88" s="107"/>
    </row>
    <row r="89" spans="6:43" ht="12.75">
      <c r="F89" s="16"/>
      <c r="G89" s="16"/>
      <c r="H89" s="16"/>
      <c r="I89" s="16"/>
      <c r="J89" s="16"/>
      <c r="K89" s="16"/>
      <c r="L89" s="16"/>
      <c r="M89" s="16"/>
      <c r="N89" s="56"/>
      <c r="O89" s="56"/>
      <c r="P89" s="56"/>
      <c r="Q89" s="56"/>
      <c r="R89" s="56"/>
      <c r="S89" s="56"/>
      <c r="T89" s="56"/>
      <c r="U89" s="56"/>
      <c r="V89" s="56"/>
      <c r="W89" s="16"/>
      <c r="X89" s="16"/>
      <c r="Y89" s="16"/>
      <c r="Z89" s="16"/>
      <c r="AA89" s="16"/>
      <c r="AB89" s="16"/>
      <c r="AC89" s="16"/>
      <c r="AD89" s="16"/>
      <c r="AE89" s="56"/>
      <c r="AF89" s="16"/>
      <c r="AG89" s="107"/>
      <c r="AH89" s="107"/>
      <c r="AI89" s="16"/>
      <c r="AJ89" s="139"/>
      <c r="AK89" s="139"/>
      <c r="AL89" s="139"/>
      <c r="AM89" s="16"/>
      <c r="AN89" s="16"/>
      <c r="AO89" s="165"/>
      <c r="AP89" s="16"/>
      <c r="AQ89" s="107"/>
    </row>
    <row r="90" spans="6:43" ht="12.75"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39"/>
      <c r="AH90" s="107"/>
      <c r="AI90" s="16"/>
      <c r="AJ90" s="139"/>
      <c r="AK90" s="139"/>
      <c r="AL90" s="139"/>
      <c r="AM90" s="16"/>
      <c r="AN90" s="16"/>
      <c r="AO90" s="165"/>
      <c r="AP90" s="16"/>
      <c r="AQ90" s="107"/>
    </row>
    <row r="91" spans="6:43" ht="12.75"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07"/>
      <c r="AH91" s="107"/>
      <c r="AI91" s="16"/>
      <c r="AJ91" s="16"/>
      <c r="AK91" s="107"/>
      <c r="AL91" s="107"/>
      <c r="AM91" s="16"/>
      <c r="AN91" s="16"/>
      <c r="AO91" s="165"/>
      <c r="AP91" s="16"/>
      <c r="AQ91" s="107"/>
    </row>
    <row r="92" spans="6:43" ht="12.75"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07"/>
      <c r="AH92" s="107"/>
      <c r="AI92" s="16"/>
      <c r="AJ92" s="16"/>
      <c r="AK92" s="107"/>
      <c r="AL92" s="107"/>
      <c r="AM92" s="16"/>
      <c r="AN92" s="16"/>
      <c r="AO92" s="165"/>
      <c r="AP92" s="16"/>
      <c r="AQ92" s="107"/>
    </row>
  </sheetData>
  <sheetProtection/>
  <mergeCells count="37">
    <mergeCell ref="F53:G53"/>
    <mergeCell ref="E36:G36"/>
    <mergeCell ref="Z5:AB5"/>
    <mergeCell ref="AC5:AE5"/>
    <mergeCell ref="T5:V5"/>
    <mergeCell ref="K5:M5"/>
    <mergeCell ref="N5:P5"/>
    <mergeCell ref="Q5:S5"/>
    <mergeCell ref="W5:Y5"/>
    <mergeCell ref="E30:G30"/>
    <mergeCell ref="F48:G48"/>
    <mergeCell ref="F52:G52"/>
    <mergeCell ref="E31:G31"/>
    <mergeCell ref="E33:G33"/>
    <mergeCell ref="E34:G34"/>
    <mergeCell ref="E35:G35"/>
    <mergeCell ref="F49:G49"/>
    <mergeCell ref="F50:G50"/>
    <mergeCell ref="F72:H72"/>
    <mergeCell ref="F73:H73"/>
    <mergeCell ref="F57:G57"/>
    <mergeCell ref="F74:H74"/>
    <mergeCell ref="F75:H75"/>
    <mergeCell ref="F71:H71"/>
    <mergeCell ref="E24:G24"/>
    <mergeCell ref="E27:G27"/>
    <mergeCell ref="E28:G28"/>
    <mergeCell ref="E21:G21"/>
    <mergeCell ref="E26:G26"/>
    <mergeCell ref="E29:G29"/>
    <mergeCell ref="G4:N4"/>
    <mergeCell ref="E13:G13"/>
    <mergeCell ref="E17:G17"/>
    <mergeCell ref="E19:G19"/>
    <mergeCell ref="D16:G16"/>
    <mergeCell ref="E18:G18"/>
    <mergeCell ref="H5:J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51"/>
  <sheetViews>
    <sheetView tabSelected="1" zoomScalePageLayoutView="0" workbookViewId="0" topLeftCell="A13">
      <selection activeCell="I43" sqref="I43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.28125" style="0" customWidth="1"/>
    <col min="4" max="4" width="2.7109375" style="0" customWidth="1"/>
    <col min="5" max="5" width="2.00390625" style="0" customWidth="1"/>
    <col min="6" max="6" width="3.140625" style="0" customWidth="1"/>
    <col min="7" max="7" width="6.28125" style="0" customWidth="1"/>
    <col min="8" max="8" width="11.140625" style="0" bestFit="1" customWidth="1"/>
    <col min="10" max="10" width="13.140625" style="0" customWidth="1"/>
    <col min="11" max="11" width="10.140625" style="0" bestFit="1" customWidth="1"/>
    <col min="13" max="13" width="11.28125" style="0" customWidth="1"/>
    <col min="14" max="14" width="11.140625" style="0" bestFit="1" customWidth="1"/>
    <col min="15" max="15" width="10.7109375" style="0" bestFit="1" customWidth="1"/>
    <col min="16" max="16" width="11.28125" style="0" customWidth="1"/>
    <col min="20" max="21" width="10.7109375" style="0" bestFit="1" customWidth="1"/>
    <col min="22" max="22" width="9.8515625" style="0" customWidth="1"/>
    <col min="23" max="23" width="11.57421875" style="104" customWidth="1"/>
    <col min="24" max="24" width="12.57421875" style="104" customWidth="1"/>
    <col min="25" max="25" width="12.00390625" style="104" customWidth="1"/>
    <col min="26" max="26" width="13.00390625" style="104" customWidth="1"/>
    <col min="27" max="27" width="11.8515625" style="104" customWidth="1"/>
    <col min="28" max="28" width="13.421875" style="104" customWidth="1"/>
    <col min="32" max="34" width="9.140625" style="164" customWidth="1"/>
    <col min="35" max="35" width="13.140625" style="164" customWidth="1"/>
    <col min="36" max="37" width="0" style="0" hidden="1" customWidth="1"/>
  </cols>
  <sheetData>
    <row r="1" spans="23:35" s="16" customFormat="1" ht="12.75">
      <c r="W1" s="107"/>
      <c r="X1" s="107"/>
      <c r="Y1" s="107"/>
      <c r="Z1" s="107"/>
      <c r="AA1" s="107"/>
      <c r="AB1" s="107"/>
      <c r="AF1" s="165"/>
      <c r="AG1" s="165"/>
      <c r="AH1" s="165"/>
      <c r="AI1" s="165"/>
    </row>
    <row r="2" spans="23:35" s="16" customFormat="1" ht="12.75">
      <c r="W2" s="107"/>
      <c r="X2" s="107"/>
      <c r="Y2" s="107"/>
      <c r="Z2" s="107"/>
      <c r="AA2" s="107"/>
      <c r="AB2" s="107"/>
      <c r="AF2" s="165"/>
      <c r="AG2" s="165"/>
      <c r="AH2" s="165"/>
      <c r="AI2" s="165"/>
    </row>
    <row r="3" spans="23:35" s="16" customFormat="1" ht="12.75">
      <c r="W3" s="107"/>
      <c r="X3" s="107"/>
      <c r="Y3" s="107"/>
      <c r="Z3" s="107"/>
      <c r="AA3" s="107"/>
      <c r="AB3" s="107"/>
      <c r="AF3" s="165"/>
      <c r="AG3" s="165"/>
      <c r="AH3" s="165"/>
      <c r="AI3" s="165"/>
    </row>
    <row r="4" spans="8:35" s="16" customFormat="1" ht="12.75">
      <c r="H4" s="4" t="s">
        <v>149</v>
      </c>
      <c r="I4" s="4"/>
      <c r="J4" s="4"/>
      <c r="W4" s="107"/>
      <c r="X4" s="107"/>
      <c r="Y4" s="107"/>
      <c r="Z4" s="107"/>
      <c r="AA4" s="107"/>
      <c r="AB4" s="107"/>
      <c r="AF4" s="165"/>
      <c r="AG4" s="165"/>
      <c r="AH4" s="165"/>
      <c r="AI4" s="165"/>
    </row>
    <row r="5" spans="8:35" s="16" customFormat="1" ht="12.75">
      <c r="H5" s="4"/>
      <c r="I5" s="4"/>
      <c r="J5" s="4"/>
      <c r="W5" s="107"/>
      <c r="X5" s="107"/>
      <c r="Y5" s="107"/>
      <c r="Z5" s="107"/>
      <c r="AA5" s="107"/>
      <c r="AB5" s="107"/>
      <c r="AF5" s="165"/>
      <c r="AG5" s="165"/>
      <c r="AH5" s="165"/>
      <c r="AI5" s="165"/>
    </row>
    <row r="6" spans="8:35" s="16" customFormat="1" ht="12.75">
      <c r="H6" s="4"/>
      <c r="I6" s="4"/>
      <c r="J6" s="4"/>
      <c r="W6" s="107"/>
      <c r="X6" s="107"/>
      <c r="Y6" s="107"/>
      <c r="Z6" s="107"/>
      <c r="AA6" s="107"/>
      <c r="AB6" s="107"/>
      <c r="AF6" s="165"/>
      <c r="AG6" s="165"/>
      <c r="AH6" s="165"/>
      <c r="AI6" s="165"/>
    </row>
    <row r="7" spans="8:35" s="16" customFormat="1" ht="12.75">
      <c r="H7" s="4"/>
      <c r="I7" s="4"/>
      <c r="J7" s="4"/>
      <c r="W7" s="107"/>
      <c r="X7" s="107"/>
      <c r="Y7" s="107"/>
      <c r="Z7" s="107"/>
      <c r="AA7" s="117" t="s">
        <v>29</v>
      </c>
      <c r="AB7" s="107"/>
      <c r="AF7" s="165"/>
      <c r="AG7" s="165"/>
      <c r="AH7" s="165"/>
      <c r="AI7" s="165"/>
    </row>
    <row r="8" spans="23:35" s="16" customFormat="1" ht="10.5" customHeight="1" thickBot="1">
      <c r="W8" s="107"/>
      <c r="X8" s="107"/>
      <c r="Y8" s="107"/>
      <c r="Z8" s="107"/>
      <c r="AA8" s="107"/>
      <c r="AB8" s="107"/>
      <c r="AF8" s="165"/>
      <c r="AG8" s="165"/>
      <c r="AH8" s="165"/>
      <c r="AI8" s="165"/>
    </row>
    <row r="9" spans="1:39" ht="13.5" hidden="1" thickBo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32"/>
      <c r="X9" s="32"/>
      <c r="Y9" s="32"/>
      <c r="Z9" s="21"/>
      <c r="AA9" s="21"/>
      <c r="AB9" s="21"/>
      <c r="AC9" s="16"/>
      <c r="AD9" s="16"/>
      <c r="AE9" s="16" t="s">
        <v>58</v>
      </c>
      <c r="AF9" s="165"/>
      <c r="AG9" s="165"/>
      <c r="AH9" s="165"/>
      <c r="AI9" s="165"/>
      <c r="AJ9" s="16"/>
      <c r="AK9" s="16"/>
      <c r="AL9" s="16"/>
      <c r="AM9" s="16"/>
    </row>
    <row r="10" spans="1:39" ht="16.5" customHeight="1" thickTop="1">
      <c r="A10" s="73" t="s">
        <v>30</v>
      </c>
      <c r="B10" s="47" t="s">
        <v>31</v>
      </c>
      <c r="C10" s="74" t="s">
        <v>32</v>
      </c>
      <c r="D10" s="73" t="s">
        <v>30</v>
      </c>
      <c r="E10" s="47" t="s">
        <v>33</v>
      </c>
      <c r="F10" s="47"/>
      <c r="G10" s="47" t="s">
        <v>196</v>
      </c>
      <c r="H10" s="151"/>
      <c r="I10" s="151"/>
      <c r="J10" s="181"/>
      <c r="K10" s="294"/>
      <c r="L10" s="151"/>
      <c r="M10" s="152"/>
      <c r="N10" s="297"/>
      <c r="O10" s="151"/>
      <c r="P10" s="181"/>
      <c r="Q10" s="294"/>
      <c r="R10" s="151"/>
      <c r="S10" s="152"/>
      <c r="T10" s="297"/>
      <c r="U10" s="151"/>
      <c r="V10" s="181"/>
      <c r="W10" s="373"/>
      <c r="X10" s="374"/>
      <c r="Y10" s="375"/>
      <c r="Z10" s="389"/>
      <c r="AA10" s="374"/>
      <c r="AB10" s="375"/>
      <c r="AC10" s="299"/>
      <c r="AD10" s="299"/>
      <c r="AE10" s="299"/>
      <c r="AF10" s="299"/>
      <c r="AG10" s="299"/>
      <c r="AH10" s="299"/>
      <c r="AI10" s="299"/>
      <c r="AJ10" s="299"/>
      <c r="AK10" s="299"/>
      <c r="AL10" s="16"/>
      <c r="AM10" s="16"/>
    </row>
    <row r="11" spans="1:39" ht="17.25" customHeight="1">
      <c r="A11" s="88" t="s">
        <v>34</v>
      </c>
      <c r="B11" s="61" t="s">
        <v>34</v>
      </c>
      <c r="C11" s="61" t="s">
        <v>35</v>
      </c>
      <c r="D11" s="334" t="s">
        <v>36</v>
      </c>
      <c r="E11" s="61" t="s">
        <v>36</v>
      </c>
      <c r="F11" s="309" t="s">
        <v>37</v>
      </c>
      <c r="G11" s="310"/>
      <c r="H11" s="428" t="s">
        <v>38</v>
      </c>
      <c r="I11" s="429"/>
      <c r="J11" s="430"/>
      <c r="K11" s="428" t="s">
        <v>39</v>
      </c>
      <c r="L11" s="429"/>
      <c r="M11" s="430"/>
      <c r="N11" s="428" t="s">
        <v>40</v>
      </c>
      <c r="O11" s="429"/>
      <c r="P11" s="430"/>
      <c r="Q11" s="428" t="s">
        <v>41</v>
      </c>
      <c r="R11" s="429"/>
      <c r="S11" s="430"/>
      <c r="T11" s="422" t="s">
        <v>134</v>
      </c>
      <c r="U11" s="423"/>
      <c r="V11" s="424"/>
      <c r="W11" s="425" t="s">
        <v>42</v>
      </c>
      <c r="X11" s="426"/>
      <c r="Y11" s="427"/>
      <c r="Z11" s="425" t="s">
        <v>43</v>
      </c>
      <c r="AA11" s="426"/>
      <c r="AB11" s="427"/>
      <c r="AC11" s="302"/>
      <c r="AD11" s="302"/>
      <c r="AE11" s="302"/>
      <c r="AF11" s="304"/>
      <c r="AG11" s="304"/>
      <c r="AH11" s="304"/>
      <c r="AI11" s="304"/>
      <c r="AJ11" s="302"/>
      <c r="AK11" s="302" t="s">
        <v>43</v>
      </c>
      <c r="AL11" s="16"/>
      <c r="AM11" s="16"/>
    </row>
    <row r="12" spans="1:39" ht="17.25" customHeight="1" thickBot="1">
      <c r="A12" s="119"/>
      <c r="B12" s="49"/>
      <c r="C12" s="49"/>
      <c r="D12" s="76"/>
      <c r="E12" s="49"/>
      <c r="F12" s="153"/>
      <c r="G12" s="287"/>
      <c r="H12" s="335" t="s">
        <v>136</v>
      </c>
      <c r="I12" s="336" t="s">
        <v>144</v>
      </c>
      <c r="J12" s="336" t="s">
        <v>139</v>
      </c>
      <c r="K12" s="335" t="s">
        <v>136</v>
      </c>
      <c r="L12" s="336" t="s">
        <v>144</v>
      </c>
      <c r="M12" s="338" t="s">
        <v>139</v>
      </c>
      <c r="N12" s="336" t="s">
        <v>136</v>
      </c>
      <c r="O12" s="336" t="s">
        <v>144</v>
      </c>
      <c r="P12" s="336" t="s">
        <v>139</v>
      </c>
      <c r="Q12" s="335" t="s">
        <v>136</v>
      </c>
      <c r="R12" s="336" t="s">
        <v>144</v>
      </c>
      <c r="S12" s="338" t="s">
        <v>139</v>
      </c>
      <c r="T12" s="337" t="s">
        <v>136</v>
      </c>
      <c r="U12" s="337" t="s">
        <v>144</v>
      </c>
      <c r="V12" s="337" t="s">
        <v>139</v>
      </c>
      <c r="W12" s="376" t="s">
        <v>136</v>
      </c>
      <c r="X12" s="377" t="s">
        <v>144</v>
      </c>
      <c r="Y12" s="378" t="s">
        <v>139</v>
      </c>
      <c r="Z12" s="377" t="s">
        <v>136</v>
      </c>
      <c r="AA12" s="377" t="s">
        <v>144</v>
      </c>
      <c r="AB12" s="378" t="s">
        <v>139</v>
      </c>
      <c r="AC12" s="302"/>
      <c r="AD12" s="302"/>
      <c r="AE12" s="302"/>
      <c r="AF12" s="304"/>
      <c r="AG12" s="304"/>
      <c r="AH12" s="304"/>
      <c r="AI12" s="304"/>
      <c r="AJ12" s="302"/>
      <c r="AK12" s="302"/>
      <c r="AL12" s="16"/>
      <c r="AM12" s="16"/>
    </row>
    <row r="13" spans="1:39" ht="13.5" thickTop="1">
      <c r="A13" s="130">
        <v>1</v>
      </c>
      <c r="B13" s="14"/>
      <c r="C13" s="14"/>
      <c r="D13" s="10" t="s">
        <v>52</v>
      </c>
      <c r="E13" s="51"/>
      <c r="F13" s="51"/>
      <c r="G13" s="8"/>
      <c r="H13" s="285"/>
      <c r="I13" s="14"/>
      <c r="J13" s="11"/>
      <c r="K13" s="285"/>
      <c r="L13" s="14"/>
      <c r="M13" s="64"/>
      <c r="N13" s="13"/>
      <c r="O13" s="14"/>
      <c r="P13" s="11"/>
      <c r="Q13" s="285"/>
      <c r="R13" s="14"/>
      <c r="S13" s="64"/>
      <c r="T13" s="13"/>
      <c r="U13" s="14"/>
      <c r="V13" s="11"/>
      <c r="W13" s="379"/>
      <c r="X13" s="127"/>
      <c r="Y13" s="380"/>
      <c r="Z13" s="188"/>
      <c r="AA13" s="127"/>
      <c r="AB13" s="380"/>
      <c r="AC13" s="53"/>
      <c r="AD13" s="53"/>
      <c r="AE13" s="53"/>
      <c r="AF13" s="163"/>
      <c r="AG13" s="163"/>
      <c r="AH13" s="163"/>
      <c r="AI13" s="163"/>
      <c r="AJ13" s="53"/>
      <c r="AK13" s="53"/>
      <c r="AL13" s="16"/>
      <c r="AM13" s="16"/>
    </row>
    <row r="14" spans="1:39" ht="12.75">
      <c r="A14" s="75"/>
      <c r="B14" s="44"/>
      <c r="C14" s="44"/>
      <c r="D14" s="7"/>
      <c r="E14" s="44" t="s">
        <v>53</v>
      </c>
      <c r="F14" s="44"/>
      <c r="G14" s="5"/>
      <c r="H14" s="176"/>
      <c r="I14" s="66"/>
      <c r="J14" s="113"/>
      <c r="K14" s="176"/>
      <c r="L14" s="66"/>
      <c r="M14" s="67"/>
      <c r="N14" s="132"/>
      <c r="O14" s="66"/>
      <c r="P14" s="113"/>
      <c r="Q14" s="176"/>
      <c r="R14" s="66"/>
      <c r="S14" s="67"/>
      <c r="T14" s="132"/>
      <c r="U14" s="66"/>
      <c r="V14" s="113"/>
      <c r="W14" s="176"/>
      <c r="X14" s="113"/>
      <c r="Y14" s="381"/>
      <c r="Z14" s="360"/>
      <c r="AA14" s="113"/>
      <c r="AB14" s="67"/>
      <c r="AC14" s="107"/>
      <c r="AD14" s="107"/>
      <c r="AE14" s="107"/>
      <c r="AF14" s="165"/>
      <c r="AG14" s="165"/>
      <c r="AH14" s="165"/>
      <c r="AI14" s="165"/>
      <c r="AJ14" s="56"/>
      <c r="AK14" s="56"/>
      <c r="AL14" s="16"/>
      <c r="AM14" s="16"/>
    </row>
    <row r="15" spans="1:39" ht="12.75">
      <c r="A15" s="75"/>
      <c r="B15" s="44"/>
      <c r="C15" s="45">
        <v>1</v>
      </c>
      <c r="D15" s="7"/>
      <c r="E15" s="81" t="s">
        <v>8</v>
      </c>
      <c r="F15" s="44"/>
      <c r="G15" s="5"/>
      <c r="H15" s="176"/>
      <c r="I15" s="66"/>
      <c r="J15" s="113"/>
      <c r="K15" s="176"/>
      <c r="L15" s="66"/>
      <c r="M15" s="67"/>
      <c r="N15" s="132"/>
      <c r="O15" s="66"/>
      <c r="P15" s="113"/>
      <c r="Q15" s="176"/>
      <c r="R15" s="66"/>
      <c r="S15" s="67"/>
      <c r="T15" s="37">
        <f>SUM(T16,T17,T21,T22,T31,T33)</f>
        <v>0</v>
      </c>
      <c r="U15" s="36"/>
      <c r="V15" s="238"/>
      <c r="W15" s="382">
        <f>SUM(W16:W29)</f>
        <v>1690000</v>
      </c>
      <c r="X15" s="36">
        <f>SUM(X16:X29)</f>
        <v>16221850</v>
      </c>
      <c r="Y15" s="383">
        <f>SUM(W15,X15)</f>
        <v>17911850</v>
      </c>
      <c r="Z15" s="383">
        <f>SUM(W15)</f>
        <v>1690000</v>
      </c>
      <c r="AA15" s="238">
        <f>SUM(X15)</f>
        <v>16221850</v>
      </c>
      <c r="AB15" s="82">
        <f>SUM(AA15,Z15)</f>
        <v>17911850</v>
      </c>
      <c r="AC15" s="117"/>
      <c r="AD15" s="117"/>
      <c r="AE15" s="117"/>
      <c r="AF15" s="163"/>
      <c r="AG15" s="163"/>
      <c r="AH15" s="163"/>
      <c r="AI15" s="163"/>
      <c r="AJ15" s="56"/>
      <c r="AK15" s="56"/>
      <c r="AL15" s="16"/>
      <c r="AM15" s="16"/>
    </row>
    <row r="16" spans="1:39" ht="12.75">
      <c r="A16" s="75"/>
      <c r="B16" s="44"/>
      <c r="C16" s="44"/>
      <c r="D16" s="7"/>
      <c r="E16" s="44"/>
      <c r="F16" s="59" t="s">
        <v>146</v>
      </c>
      <c r="G16" s="5"/>
      <c r="H16" s="176"/>
      <c r="I16" s="66"/>
      <c r="J16" s="113"/>
      <c r="K16" s="176"/>
      <c r="L16" s="66"/>
      <c r="M16" s="67"/>
      <c r="N16" s="132"/>
      <c r="O16" s="66"/>
      <c r="P16" s="113"/>
      <c r="Q16" s="176"/>
      <c r="R16" s="66"/>
      <c r="S16" s="67"/>
      <c r="T16" s="132"/>
      <c r="U16" s="66"/>
      <c r="V16" s="113"/>
      <c r="W16" s="176"/>
      <c r="X16" s="113"/>
      <c r="Y16" s="384">
        <f aca="true" t="shared" si="0" ref="Y16:Y28">SUM(W16:X16)</f>
        <v>0</v>
      </c>
      <c r="Z16" s="390">
        <f>SUM(W16)</f>
        <v>0</v>
      </c>
      <c r="AA16" s="387">
        <f>SUM(X16)</f>
        <v>0</v>
      </c>
      <c r="AB16" s="339">
        <f>SUM(AA16,Z16)</f>
        <v>0</v>
      </c>
      <c r="AC16" s="107"/>
      <c r="AD16" s="107"/>
      <c r="AE16" s="107"/>
      <c r="AF16" s="165"/>
      <c r="AG16" s="165"/>
      <c r="AH16" s="165"/>
      <c r="AI16" s="163"/>
      <c r="AJ16" s="56"/>
      <c r="AK16" s="56"/>
      <c r="AL16" s="16"/>
      <c r="AM16" s="16"/>
    </row>
    <row r="17" spans="1:39" ht="12.75">
      <c r="A17" s="75"/>
      <c r="B17" s="44"/>
      <c r="C17" s="44"/>
      <c r="D17" s="7"/>
      <c r="E17" s="44"/>
      <c r="F17" s="59" t="s">
        <v>92</v>
      </c>
      <c r="G17" s="5"/>
      <c r="H17" s="176"/>
      <c r="I17" s="66"/>
      <c r="J17" s="113"/>
      <c r="K17" s="176"/>
      <c r="L17" s="66"/>
      <c r="M17" s="67"/>
      <c r="N17" s="132"/>
      <c r="O17" s="66"/>
      <c r="P17" s="113"/>
      <c r="Q17" s="176"/>
      <c r="R17" s="66"/>
      <c r="S17" s="67"/>
      <c r="T17" s="132"/>
      <c r="U17" s="66"/>
      <c r="V17" s="113"/>
      <c r="W17" s="176"/>
      <c r="X17" s="113">
        <v>200000</v>
      </c>
      <c r="Y17" s="339">
        <f t="shared" si="0"/>
        <v>200000</v>
      </c>
      <c r="Z17" s="390">
        <f aca="true" t="shared" si="1" ref="Z17:Z28">SUM(W17)</f>
        <v>0</v>
      </c>
      <c r="AA17" s="387">
        <f aca="true" t="shared" si="2" ref="AA17:AA28">SUM(X17)</f>
        <v>200000</v>
      </c>
      <c r="AB17" s="339">
        <f aca="true" t="shared" si="3" ref="AB17:AB28">SUM(AA17,Z17)</f>
        <v>200000</v>
      </c>
      <c r="AC17" s="107"/>
      <c r="AD17" s="107"/>
      <c r="AE17" s="107"/>
      <c r="AF17" s="165"/>
      <c r="AG17" s="165"/>
      <c r="AH17" s="165"/>
      <c r="AI17" s="163"/>
      <c r="AJ17" s="56"/>
      <c r="AK17" s="56"/>
      <c r="AL17" s="16"/>
      <c r="AM17" s="16"/>
    </row>
    <row r="18" spans="1:39" ht="12.75">
      <c r="A18" s="75"/>
      <c r="B18" s="44"/>
      <c r="C18" s="44"/>
      <c r="D18" s="7"/>
      <c r="E18" s="44"/>
      <c r="F18" s="59" t="s">
        <v>101</v>
      </c>
      <c r="G18" s="5"/>
      <c r="H18" s="176"/>
      <c r="I18" s="66"/>
      <c r="J18" s="113"/>
      <c r="K18" s="176"/>
      <c r="L18" s="66"/>
      <c r="M18" s="67"/>
      <c r="N18" s="132"/>
      <c r="O18" s="66"/>
      <c r="P18" s="113"/>
      <c r="Q18" s="176"/>
      <c r="R18" s="66"/>
      <c r="S18" s="67"/>
      <c r="T18" s="132"/>
      <c r="U18" s="66"/>
      <c r="V18" s="113"/>
      <c r="W18" s="176"/>
      <c r="X18" s="113">
        <v>300000</v>
      </c>
      <c r="Y18" s="339">
        <f t="shared" si="0"/>
        <v>300000</v>
      </c>
      <c r="Z18" s="390">
        <f t="shared" si="1"/>
        <v>0</v>
      </c>
      <c r="AA18" s="387">
        <f t="shared" si="2"/>
        <v>300000</v>
      </c>
      <c r="AB18" s="339">
        <f t="shared" si="3"/>
        <v>300000</v>
      </c>
      <c r="AC18" s="107"/>
      <c r="AD18" s="107"/>
      <c r="AE18" s="107"/>
      <c r="AF18" s="165"/>
      <c r="AG18" s="165"/>
      <c r="AH18" s="165"/>
      <c r="AI18" s="163"/>
      <c r="AJ18" s="56"/>
      <c r="AK18" s="56"/>
      <c r="AL18" s="16"/>
      <c r="AM18" s="16"/>
    </row>
    <row r="19" spans="1:39" ht="12.75" customHeight="1" hidden="1">
      <c r="A19" s="75"/>
      <c r="B19" s="44"/>
      <c r="C19" s="45">
        <v>2</v>
      </c>
      <c r="D19" s="7"/>
      <c r="E19" s="45"/>
      <c r="F19" s="45"/>
      <c r="G19" s="5"/>
      <c r="H19" s="176"/>
      <c r="I19" s="66"/>
      <c r="J19" s="113"/>
      <c r="K19" s="176"/>
      <c r="L19" s="66"/>
      <c r="M19" s="67"/>
      <c r="N19" s="132"/>
      <c r="O19" s="66"/>
      <c r="P19" s="113"/>
      <c r="Q19" s="176"/>
      <c r="R19" s="66"/>
      <c r="S19" s="67"/>
      <c r="T19" s="132"/>
      <c r="U19" s="66"/>
      <c r="V19" s="113"/>
      <c r="W19" s="176"/>
      <c r="X19" s="113"/>
      <c r="Y19" s="339">
        <f t="shared" si="0"/>
        <v>0</v>
      </c>
      <c r="Z19" s="390">
        <f t="shared" si="1"/>
        <v>0</v>
      </c>
      <c r="AA19" s="387">
        <f t="shared" si="2"/>
        <v>0</v>
      </c>
      <c r="AB19" s="339">
        <f t="shared" si="3"/>
        <v>0</v>
      </c>
      <c r="AC19" s="107"/>
      <c r="AD19" s="107"/>
      <c r="AE19" s="107"/>
      <c r="AF19" s="165"/>
      <c r="AG19" s="165"/>
      <c r="AH19" s="165"/>
      <c r="AI19" s="163"/>
      <c r="AJ19" s="56"/>
      <c r="AK19" s="56"/>
      <c r="AL19" s="16"/>
      <c r="AM19" s="16"/>
    </row>
    <row r="20" spans="1:39" ht="12.75" customHeight="1" hidden="1">
      <c r="A20" s="75"/>
      <c r="B20" s="44"/>
      <c r="C20" s="44"/>
      <c r="D20" s="7"/>
      <c r="E20" s="44"/>
      <c r="F20" s="44"/>
      <c r="G20" s="5"/>
      <c r="H20" s="176"/>
      <c r="I20" s="66"/>
      <c r="J20" s="113"/>
      <c r="K20" s="176"/>
      <c r="L20" s="66"/>
      <c r="M20" s="67"/>
      <c r="N20" s="132"/>
      <c r="O20" s="66"/>
      <c r="P20" s="113"/>
      <c r="Q20" s="176"/>
      <c r="R20" s="66"/>
      <c r="S20" s="67"/>
      <c r="T20" s="132"/>
      <c r="U20" s="66"/>
      <c r="V20" s="113"/>
      <c r="W20" s="176"/>
      <c r="X20" s="113"/>
      <c r="Y20" s="339">
        <f t="shared" si="0"/>
        <v>0</v>
      </c>
      <c r="Z20" s="390">
        <f t="shared" si="1"/>
        <v>0</v>
      </c>
      <c r="AA20" s="387">
        <f t="shared" si="2"/>
        <v>0</v>
      </c>
      <c r="AB20" s="339">
        <f t="shared" si="3"/>
        <v>0</v>
      </c>
      <c r="AC20" s="107"/>
      <c r="AD20" s="107"/>
      <c r="AE20" s="107"/>
      <c r="AF20" s="165"/>
      <c r="AG20" s="165"/>
      <c r="AH20" s="165"/>
      <c r="AI20" s="163"/>
      <c r="AJ20" s="56"/>
      <c r="AK20" s="56"/>
      <c r="AL20" s="16"/>
      <c r="AM20" s="16"/>
    </row>
    <row r="21" spans="1:39" ht="12.75">
      <c r="A21" s="75"/>
      <c r="B21" s="44"/>
      <c r="C21" s="44"/>
      <c r="D21" s="7"/>
      <c r="E21" s="44"/>
      <c r="F21" s="59" t="s">
        <v>155</v>
      </c>
      <c r="G21" s="5"/>
      <c r="H21" s="176"/>
      <c r="I21" s="66"/>
      <c r="J21" s="113"/>
      <c r="K21" s="176"/>
      <c r="L21" s="66"/>
      <c r="M21" s="67"/>
      <c r="N21" s="132"/>
      <c r="O21" s="66"/>
      <c r="P21" s="113"/>
      <c r="Q21" s="176"/>
      <c r="R21" s="66"/>
      <c r="S21" s="67"/>
      <c r="T21" s="132"/>
      <c r="U21" s="66"/>
      <c r="V21" s="113"/>
      <c r="W21" s="176"/>
      <c r="X21" s="113"/>
      <c r="Y21" s="339">
        <f t="shared" si="0"/>
        <v>0</v>
      </c>
      <c r="Z21" s="390">
        <f t="shared" si="1"/>
        <v>0</v>
      </c>
      <c r="AA21" s="387">
        <f t="shared" si="2"/>
        <v>0</v>
      </c>
      <c r="AB21" s="339">
        <f t="shared" si="3"/>
        <v>0</v>
      </c>
      <c r="AC21" s="107"/>
      <c r="AD21" s="107"/>
      <c r="AE21" s="107"/>
      <c r="AF21" s="165"/>
      <c r="AG21" s="165"/>
      <c r="AH21" s="165"/>
      <c r="AI21" s="163"/>
      <c r="AJ21" s="56"/>
      <c r="AK21" s="56"/>
      <c r="AL21" s="16"/>
      <c r="AM21" s="16"/>
    </row>
    <row r="22" spans="1:39" ht="12.75">
      <c r="A22" s="75"/>
      <c r="B22" s="44"/>
      <c r="C22" s="44"/>
      <c r="D22" s="7"/>
      <c r="E22" s="44"/>
      <c r="F22" s="59" t="s">
        <v>192</v>
      </c>
      <c r="G22" s="5"/>
      <c r="H22" s="176"/>
      <c r="I22" s="66"/>
      <c r="J22" s="113"/>
      <c r="K22" s="176"/>
      <c r="L22" s="66"/>
      <c r="M22" s="67"/>
      <c r="N22" s="132"/>
      <c r="O22" s="66"/>
      <c r="P22" s="113"/>
      <c r="Q22" s="176"/>
      <c r="R22" s="66"/>
      <c r="S22" s="67"/>
      <c r="T22" s="132"/>
      <c r="U22" s="66"/>
      <c r="V22" s="113"/>
      <c r="W22" s="176"/>
      <c r="X22" s="113"/>
      <c r="Y22" s="339">
        <f t="shared" si="0"/>
        <v>0</v>
      </c>
      <c r="Z22" s="390">
        <f t="shared" si="1"/>
        <v>0</v>
      </c>
      <c r="AA22" s="387">
        <f t="shared" si="2"/>
        <v>0</v>
      </c>
      <c r="AB22" s="339">
        <f t="shared" si="3"/>
        <v>0</v>
      </c>
      <c r="AC22" s="107"/>
      <c r="AD22" s="107"/>
      <c r="AE22" s="107"/>
      <c r="AF22" s="165"/>
      <c r="AG22" s="165"/>
      <c r="AH22" s="165"/>
      <c r="AI22" s="163"/>
      <c r="AJ22" s="56"/>
      <c r="AK22" s="56"/>
      <c r="AL22" s="16"/>
      <c r="AM22" s="16"/>
    </row>
    <row r="23" spans="1:39" ht="12.75">
      <c r="A23" s="75"/>
      <c r="B23" s="44"/>
      <c r="C23" s="44"/>
      <c r="D23" s="7"/>
      <c r="E23" s="44"/>
      <c r="F23" s="59" t="s">
        <v>173</v>
      </c>
      <c r="G23" s="5"/>
      <c r="H23" s="176"/>
      <c r="I23" s="66"/>
      <c r="J23" s="113"/>
      <c r="K23" s="176"/>
      <c r="L23" s="66"/>
      <c r="M23" s="67"/>
      <c r="N23" s="132"/>
      <c r="O23" s="66"/>
      <c r="P23" s="113"/>
      <c r="Q23" s="176"/>
      <c r="R23" s="66"/>
      <c r="S23" s="67"/>
      <c r="T23" s="132"/>
      <c r="U23" s="66"/>
      <c r="V23" s="113"/>
      <c r="W23" s="176"/>
      <c r="X23" s="113">
        <v>8777414</v>
      </c>
      <c r="Y23" s="339">
        <f t="shared" si="0"/>
        <v>8777414</v>
      </c>
      <c r="Z23" s="390">
        <f t="shared" si="1"/>
        <v>0</v>
      </c>
      <c r="AA23" s="387">
        <f t="shared" si="2"/>
        <v>8777414</v>
      </c>
      <c r="AB23" s="339">
        <f t="shared" si="3"/>
        <v>8777414</v>
      </c>
      <c r="AC23" s="107"/>
      <c r="AD23" s="107"/>
      <c r="AE23" s="107"/>
      <c r="AF23" s="165"/>
      <c r="AG23" s="165"/>
      <c r="AH23" s="165"/>
      <c r="AI23" s="163"/>
      <c r="AJ23" s="56"/>
      <c r="AK23" s="56"/>
      <c r="AL23" s="16"/>
      <c r="AM23" s="16"/>
    </row>
    <row r="24" spans="1:39" ht="12.75">
      <c r="A24" s="75"/>
      <c r="B24" s="44"/>
      <c r="C24" s="44"/>
      <c r="D24" s="7"/>
      <c r="E24" s="44"/>
      <c r="F24" s="59" t="s">
        <v>163</v>
      </c>
      <c r="G24" s="5"/>
      <c r="H24" s="176"/>
      <c r="I24" s="66"/>
      <c r="J24" s="113"/>
      <c r="K24" s="176"/>
      <c r="L24" s="66"/>
      <c r="M24" s="67"/>
      <c r="N24" s="132"/>
      <c r="O24" s="66"/>
      <c r="P24" s="113"/>
      <c r="Q24" s="176"/>
      <c r="R24" s="66"/>
      <c r="S24" s="67"/>
      <c r="T24" s="132"/>
      <c r="U24" s="66"/>
      <c r="V24" s="113"/>
      <c r="W24" s="176"/>
      <c r="X24" s="113">
        <v>2573876</v>
      </c>
      <c r="Y24" s="67">
        <f t="shared" si="0"/>
        <v>2573876</v>
      </c>
      <c r="Z24" s="390">
        <f t="shared" si="1"/>
        <v>0</v>
      </c>
      <c r="AA24" s="387">
        <f t="shared" si="2"/>
        <v>2573876</v>
      </c>
      <c r="AB24" s="339">
        <f t="shared" si="3"/>
        <v>2573876</v>
      </c>
      <c r="AC24" s="107"/>
      <c r="AD24" s="107"/>
      <c r="AE24" s="107"/>
      <c r="AF24" s="165"/>
      <c r="AG24" s="165"/>
      <c r="AH24" s="165"/>
      <c r="AI24" s="163"/>
      <c r="AJ24" s="56"/>
      <c r="AK24" s="56"/>
      <c r="AL24" s="16"/>
      <c r="AM24" s="16"/>
    </row>
    <row r="25" spans="1:39" ht="12.75">
      <c r="A25" s="75"/>
      <c r="B25" s="44"/>
      <c r="C25" s="44"/>
      <c r="D25" s="7"/>
      <c r="E25" s="44"/>
      <c r="F25" s="59" t="s">
        <v>159</v>
      </c>
      <c r="G25" s="5"/>
      <c r="H25" s="176"/>
      <c r="I25" s="66"/>
      <c r="J25" s="113"/>
      <c r="K25" s="176"/>
      <c r="L25" s="66"/>
      <c r="M25" s="67"/>
      <c r="N25" s="132"/>
      <c r="O25" s="66"/>
      <c r="P25" s="113"/>
      <c r="Q25" s="176"/>
      <c r="R25" s="66"/>
      <c r="S25" s="67"/>
      <c r="T25" s="132"/>
      <c r="U25" s="66"/>
      <c r="V25" s="113"/>
      <c r="W25" s="176">
        <v>1400000</v>
      </c>
      <c r="X25" s="113">
        <v>3709261</v>
      </c>
      <c r="Y25" s="67">
        <f t="shared" si="0"/>
        <v>5109261</v>
      </c>
      <c r="Z25" s="390">
        <f t="shared" si="1"/>
        <v>1400000</v>
      </c>
      <c r="AA25" s="387">
        <f t="shared" si="2"/>
        <v>3709261</v>
      </c>
      <c r="AB25" s="339">
        <f t="shared" si="3"/>
        <v>5109261</v>
      </c>
      <c r="AC25" s="107"/>
      <c r="AD25" s="107"/>
      <c r="AE25" s="107"/>
      <c r="AF25" s="165"/>
      <c r="AG25" s="165"/>
      <c r="AH25" s="165"/>
      <c r="AI25" s="163"/>
      <c r="AJ25" s="56"/>
      <c r="AK25" s="56"/>
      <c r="AL25" s="16"/>
      <c r="AM25" s="16"/>
    </row>
    <row r="26" spans="1:39" ht="12.75">
      <c r="A26" s="75"/>
      <c r="B26" s="44"/>
      <c r="C26" s="44"/>
      <c r="D26" s="7"/>
      <c r="E26" s="44"/>
      <c r="F26" s="59" t="s">
        <v>166</v>
      </c>
      <c r="G26" s="5"/>
      <c r="H26" s="176"/>
      <c r="I26" s="66"/>
      <c r="J26" s="113"/>
      <c r="K26" s="176"/>
      <c r="L26" s="66"/>
      <c r="M26" s="67"/>
      <c r="N26" s="132"/>
      <c r="O26" s="66"/>
      <c r="P26" s="113"/>
      <c r="Q26" s="176"/>
      <c r="R26" s="66"/>
      <c r="S26" s="67"/>
      <c r="T26" s="132"/>
      <c r="U26" s="66"/>
      <c r="V26" s="113"/>
      <c r="W26" s="176">
        <v>290000</v>
      </c>
      <c r="X26" s="113">
        <v>661299</v>
      </c>
      <c r="Y26" s="67">
        <f t="shared" si="0"/>
        <v>951299</v>
      </c>
      <c r="Z26" s="390">
        <f t="shared" si="1"/>
        <v>290000</v>
      </c>
      <c r="AA26" s="387">
        <f t="shared" si="2"/>
        <v>661299</v>
      </c>
      <c r="AB26" s="339">
        <f t="shared" si="3"/>
        <v>951299</v>
      </c>
      <c r="AC26" s="107"/>
      <c r="AD26" s="107"/>
      <c r="AE26" s="107"/>
      <c r="AF26" s="165"/>
      <c r="AG26" s="165"/>
      <c r="AH26" s="165"/>
      <c r="AI26" s="163"/>
      <c r="AJ26" s="56"/>
      <c r="AK26" s="56"/>
      <c r="AL26" s="16"/>
      <c r="AM26" s="16"/>
    </row>
    <row r="27" spans="1:39" ht="12.75">
      <c r="A27" s="75"/>
      <c r="B27" s="44"/>
      <c r="C27" s="44"/>
      <c r="D27" s="7"/>
      <c r="E27" s="44"/>
      <c r="F27" s="59" t="s">
        <v>189</v>
      </c>
      <c r="G27" s="5"/>
      <c r="H27" s="176"/>
      <c r="I27" s="66"/>
      <c r="J27" s="113"/>
      <c r="K27" s="176"/>
      <c r="L27" s="66"/>
      <c r="M27" s="67"/>
      <c r="N27" s="132"/>
      <c r="O27" s="66"/>
      <c r="P27" s="113"/>
      <c r="Q27" s="176"/>
      <c r="R27" s="66"/>
      <c r="S27" s="67"/>
      <c r="T27" s="132"/>
      <c r="U27" s="66"/>
      <c r="V27" s="113"/>
      <c r="W27" s="176"/>
      <c r="X27" s="113"/>
      <c r="Y27" s="67">
        <f t="shared" si="0"/>
        <v>0</v>
      </c>
      <c r="Z27" s="390">
        <f t="shared" si="1"/>
        <v>0</v>
      </c>
      <c r="AA27" s="387">
        <f t="shared" si="2"/>
        <v>0</v>
      </c>
      <c r="AB27" s="339">
        <f t="shared" si="3"/>
        <v>0</v>
      </c>
      <c r="AC27" s="107"/>
      <c r="AD27" s="107"/>
      <c r="AE27" s="107"/>
      <c r="AF27" s="165"/>
      <c r="AG27" s="165"/>
      <c r="AH27" s="165"/>
      <c r="AI27" s="163"/>
      <c r="AJ27" s="56"/>
      <c r="AK27" s="56"/>
      <c r="AL27" s="16"/>
      <c r="AM27" s="16"/>
    </row>
    <row r="28" spans="1:39" ht="12.75">
      <c r="A28" s="75"/>
      <c r="B28" s="44"/>
      <c r="C28" s="44"/>
      <c r="D28" s="7"/>
      <c r="E28" s="44"/>
      <c r="F28" s="59"/>
      <c r="G28" s="5"/>
      <c r="H28" s="176"/>
      <c r="I28" s="66"/>
      <c r="J28" s="113"/>
      <c r="K28" s="176"/>
      <c r="L28" s="66"/>
      <c r="M28" s="67"/>
      <c r="N28" s="132"/>
      <c r="O28" s="66"/>
      <c r="P28" s="113"/>
      <c r="Q28" s="176"/>
      <c r="R28" s="66"/>
      <c r="S28" s="67"/>
      <c r="T28" s="132"/>
      <c r="U28" s="66"/>
      <c r="V28" s="113"/>
      <c r="W28" s="176"/>
      <c r="X28" s="113"/>
      <c r="Y28" s="67">
        <f t="shared" si="0"/>
        <v>0</v>
      </c>
      <c r="Z28" s="390">
        <f t="shared" si="1"/>
        <v>0</v>
      </c>
      <c r="AA28" s="387">
        <f t="shared" si="2"/>
        <v>0</v>
      </c>
      <c r="AB28" s="339">
        <f t="shared" si="3"/>
        <v>0</v>
      </c>
      <c r="AC28" s="107"/>
      <c r="AD28" s="107"/>
      <c r="AE28" s="107"/>
      <c r="AF28" s="165"/>
      <c r="AG28" s="165"/>
      <c r="AH28" s="165"/>
      <c r="AI28" s="163"/>
      <c r="AJ28" s="56"/>
      <c r="AK28" s="56"/>
      <c r="AL28" s="16"/>
      <c r="AM28" s="16"/>
    </row>
    <row r="29" spans="1:39" ht="12.75">
      <c r="A29" s="75"/>
      <c r="B29" s="44"/>
      <c r="C29" s="44"/>
      <c r="D29" s="7"/>
      <c r="E29" s="44"/>
      <c r="F29" s="59"/>
      <c r="G29" s="5"/>
      <c r="H29" s="176"/>
      <c r="I29" s="66"/>
      <c r="J29" s="113"/>
      <c r="K29" s="176"/>
      <c r="L29" s="66"/>
      <c r="M29" s="67"/>
      <c r="N29" s="132"/>
      <c r="O29" s="66"/>
      <c r="P29" s="113"/>
      <c r="Q29" s="176"/>
      <c r="R29" s="66"/>
      <c r="S29" s="67"/>
      <c r="T29" s="132"/>
      <c r="U29" s="66"/>
      <c r="V29" s="113"/>
      <c r="W29" s="176"/>
      <c r="X29" s="113"/>
      <c r="Y29" s="67"/>
      <c r="Z29" s="360"/>
      <c r="AA29" s="113"/>
      <c r="AB29" s="67"/>
      <c r="AC29" s="107"/>
      <c r="AD29" s="107"/>
      <c r="AE29" s="107"/>
      <c r="AF29" s="165"/>
      <c r="AG29" s="165"/>
      <c r="AH29" s="165"/>
      <c r="AI29" s="163"/>
      <c r="AJ29" s="56"/>
      <c r="AK29" s="56"/>
      <c r="AL29" s="16"/>
      <c r="AM29" s="16"/>
    </row>
    <row r="30" spans="1:39" ht="12.75">
      <c r="A30" s="75"/>
      <c r="B30" s="45" t="s">
        <v>54</v>
      </c>
      <c r="C30" s="45"/>
      <c r="D30" s="35"/>
      <c r="E30" s="45"/>
      <c r="F30" s="45"/>
      <c r="G30" s="34"/>
      <c r="H30" s="183"/>
      <c r="I30" s="36"/>
      <c r="J30" s="238"/>
      <c r="K30" s="176"/>
      <c r="L30" s="66"/>
      <c r="M30" s="67"/>
      <c r="N30" s="132"/>
      <c r="O30" s="66"/>
      <c r="P30" s="113"/>
      <c r="Q30" s="176"/>
      <c r="R30" s="66"/>
      <c r="S30" s="67"/>
      <c r="T30" s="132"/>
      <c r="U30" s="66"/>
      <c r="V30" s="113"/>
      <c r="W30" s="176"/>
      <c r="X30" s="113"/>
      <c r="Y30" s="67"/>
      <c r="Z30" s="360"/>
      <c r="AA30" s="113"/>
      <c r="AB30" s="67"/>
      <c r="AC30" s="107"/>
      <c r="AD30" s="107"/>
      <c r="AE30" s="107"/>
      <c r="AF30" s="165"/>
      <c r="AG30" s="165"/>
      <c r="AH30" s="165"/>
      <c r="AI30" s="163"/>
      <c r="AJ30" s="56"/>
      <c r="AK30" s="56"/>
      <c r="AL30" s="16"/>
      <c r="AM30" s="16"/>
    </row>
    <row r="31" spans="1:39" ht="12.75">
      <c r="A31" s="75"/>
      <c r="B31" s="45"/>
      <c r="C31" s="45"/>
      <c r="D31" s="35"/>
      <c r="E31" s="45"/>
      <c r="F31" s="45"/>
      <c r="G31" s="34"/>
      <c r="H31" s="183"/>
      <c r="I31" s="36"/>
      <c r="J31" s="238"/>
      <c r="K31" s="176"/>
      <c r="L31" s="66"/>
      <c r="M31" s="67"/>
      <c r="N31" s="132"/>
      <c r="O31" s="66"/>
      <c r="P31" s="113"/>
      <c r="Q31" s="176"/>
      <c r="R31" s="66"/>
      <c r="S31" s="67"/>
      <c r="T31" s="132"/>
      <c r="U31" s="66"/>
      <c r="V31" s="113"/>
      <c r="W31" s="359"/>
      <c r="X31" s="66"/>
      <c r="Y31" s="385"/>
      <c r="Z31" s="360"/>
      <c r="AA31" s="113"/>
      <c r="AB31" s="67"/>
      <c r="AC31" s="107"/>
      <c r="AD31" s="107"/>
      <c r="AE31" s="107"/>
      <c r="AF31" s="165"/>
      <c r="AG31" s="165"/>
      <c r="AH31" s="165"/>
      <c r="AI31" s="163"/>
      <c r="AJ31" s="56"/>
      <c r="AK31" s="56"/>
      <c r="AL31" s="16"/>
      <c r="AM31" s="16"/>
    </row>
    <row r="32" spans="1:39" ht="12.75">
      <c r="A32" s="75">
        <v>2</v>
      </c>
      <c r="B32" s="44"/>
      <c r="C32" s="44"/>
      <c r="D32" s="35" t="s">
        <v>55</v>
      </c>
      <c r="E32" s="45"/>
      <c r="F32" s="45"/>
      <c r="G32" s="5"/>
      <c r="H32" s="176"/>
      <c r="I32" s="66"/>
      <c r="J32" s="113"/>
      <c r="K32" s="176"/>
      <c r="L32" s="66"/>
      <c r="M32" s="67"/>
      <c r="N32" s="132"/>
      <c r="O32" s="66"/>
      <c r="P32" s="113"/>
      <c r="Q32" s="176"/>
      <c r="R32" s="66"/>
      <c r="S32" s="67"/>
      <c r="T32" s="132"/>
      <c r="U32" s="66"/>
      <c r="V32" s="113"/>
      <c r="W32" s="382">
        <f>SUM(W34,W35,W36,W33)</f>
        <v>0</v>
      </c>
      <c r="X32" s="36">
        <f>SUM(X34,X35,X33,X276)</f>
        <v>0</v>
      </c>
      <c r="Y32" s="82">
        <f>SUM(Y34,Y35,Y33,Y276)</f>
        <v>0</v>
      </c>
      <c r="Z32" s="383">
        <f>SUM(W32)</f>
        <v>0</v>
      </c>
      <c r="AA32" s="36">
        <f>SUM(X32)</f>
        <v>0</v>
      </c>
      <c r="AB32" s="82">
        <f>SUM(Z32,AA32)</f>
        <v>0</v>
      </c>
      <c r="AC32" s="117"/>
      <c r="AD32" s="117"/>
      <c r="AE32" s="117"/>
      <c r="AF32" s="163"/>
      <c r="AG32" s="163"/>
      <c r="AH32" s="163"/>
      <c r="AI32" s="163"/>
      <c r="AJ32" s="56"/>
      <c r="AK32" s="56"/>
      <c r="AL32" s="16"/>
      <c r="AM32" s="16"/>
    </row>
    <row r="33" spans="1:39" ht="12.75">
      <c r="A33" s="84"/>
      <c r="B33" s="44"/>
      <c r="C33" s="44"/>
      <c r="D33" s="7"/>
      <c r="E33" s="44" t="s">
        <v>147</v>
      </c>
      <c r="G33" s="5"/>
      <c r="H33" s="176"/>
      <c r="I33" s="66"/>
      <c r="J33" s="113"/>
      <c r="K33" s="176"/>
      <c r="L33" s="66"/>
      <c r="M33" s="67"/>
      <c r="N33" s="132"/>
      <c r="O33" s="66"/>
      <c r="P33" s="113"/>
      <c r="Q33" s="176"/>
      <c r="R33" s="66"/>
      <c r="S33" s="67"/>
      <c r="T33" s="132"/>
      <c r="U33" s="66"/>
      <c r="V33" s="113"/>
      <c r="W33" s="359"/>
      <c r="X33" s="66"/>
      <c r="Y33" s="339">
        <f>SUM(W33,X33)</f>
        <v>0</v>
      </c>
      <c r="Z33" s="360">
        <f>SUM(W33)</f>
        <v>0</v>
      </c>
      <c r="AA33" s="66">
        <f>SUM(X33)</f>
        <v>0</v>
      </c>
      <c r="AB33" s="67">
        <f>SUM(AA33,Z33)</f>
        <v>0</v>
      </c>
      <c r="AC33" s="107"/>
      <c r="AD33" s="107"/>
      <c r="AE33" s="107"/>
      <c r="AF33" s="165"/>
      <c r="AG33" s="162"/>
      <c r="AH33" s="162"/>
      <c r="AI33" s="163"/>
      <c r="AJ33" s="56"/>
      <c r="AK33" s="56"/>
      <c r="AL33" s="16"/>
      <c r="AM33" s="16"/>
    </row>
    <row r="34" spans="1:39" ht="12.75">
      <c r="A34" s="75"/>
      <c r="B34" s="45"/>
      <c r="C34" s="45"/>
      <c r="D34" s="35"/>
      <c r="E34" s="156"/>
      <c r="F34" s="169"/>
      <c r="G34" s="169"/>
      <c r="H34" s="332"/>
      <c r="I34" s="157"/>
      <c r="J34" s="169"/>
      <c r="K34" s="183"/>
      <c r="L34" s="36"/>
      <c r="M34" s="82"/>
      <c r="N34" s="37"/>
      <c r="O34" s="36"/>
      <c r="P34" s="238"/>
      <c r="Q34" s="183"/>
      <c r="R34" s="36"/>
      <c r="S34" s="82"/>
      <c r="T34" s="37"/>
      <c r="U34" s="36"/>
      <c r="V34" s="238"/>
      <c r="W34" s="386"/>
      <c r="X34" s="387"/>
      <c r="Y34" s="339"/>
      <c r="Z34" s="390"/>
      <c r="AA34" s="387"/>
      <c r="AB34" s="67"/>
      <c r="AC34" s="117"/>
      <c r="AD34" s="117"/>
      <c r="AE34" s="117"/>
      <c r="AF34" s="162"/>
      <c r="AG34" s="162"/>
      <c r="AH34" s="162"/>
      <c r="AI34" s="163"/>
      <c r="AJ34" s="53"/>
      <c r="AK34" s="53"/>
      <c r="AL34" s="16"/>
      <c r="AM34" s="16"/>
    </row>
    <row r="35" spans="1:39" ht="12.75">
      <c r="A35" s="75"/>
      <c r="B35" s="45"/>
      <c r="C35" s="45"/>
      <c r="D35" s="35"/>
      <c r="E35" s="156"/>
      <c r="F35" s="169"/>
      <c r="G35" s="5"/>
      <c r="H35" s="332"/>
      <c r="I35" s="157"/>
      <c r="J35" s="169"/>
      <c r="K35" s="183"/>
      <c r="L35" s="36"/>
      <c r="M35" s="82"/>
      <c r="N35" s="37"/>
      <c r="O35" s="36"/>
      <c r="P35" s="238"/>
      <c r="Q35" s="183"/>
      <c r="R35" s="36"/>
      <c r="S35" s="82"/>
      <c r="T35" s="37"/>
      <c r="U35" s="36"/>
      <c r="V35" s="238"/>
      <c r="W35" s="386"/>
      <c r="X35" s="387"/>
      <c r="Y35" s="339"/>
      <c r="Z35" s="390"/>
      <c r="AA35" s="387"/>
      <c r="AB35" s="67"/>
      <c r="AC35" s="117"/>
      <c r="AD35" s="117"/>
      <c r="AE35" s="117"/>
      <c r="AF35" s="162"/>
      <c r="AG35" s="162"/>
      <c r="AH35" s="162"/>
      <c r="AI35" s="163"/>
      <c r="AJ35" s="53"/>
      <c r="AK35" s="53"/>
      <c r="AL35" s="16"/>
      <c r="AM35" s="16"/>
    </row>
    <row r="36" spans="1:39" ht="12.75">
      <c r="A36" s="75"/>
      <c r="B36" s="44"/>
      <c r="C36" s="44"/>
      <c r="D36" s="35"/>
      <c r="E36" s="156"/>
      <c r="F36" s="169"/>
      <c r="G36" s="169"/>
      <c r="H36" s="332"/>
      <c r="I36" s="157"/>
      <c r="J36" s="169"/>
      <c r="K36" s="176"/>
      <c r="L36" s="66"/>
      <c r="M36" s="67"/>
      <c r="N36" s="132"/>
      <c r="O36" s="66"/>
      <c r="P36" s="113"/>
      <c r="Q36" s="176"/>
      <c r="R36" s="66"/>
      <c r="S36" s="67"/>
      <c r="T36" s="132"/>
      <c r="U36" s="66"/>
      <c r="V36" s="113"/>
      <c r="W36" s="176"/>
      <c r="X36" s="113"/>
      <c r="Y36" s="67"/>
      <c r="Z36" s="360"/>
      <c r="AA36" s="113"/>
      <c r="AB36" s="67"/>
      <c r="AC36" s="117"/>
      <c r="AD36" s="117"/>
      <c r="AE36" s="117"/>
      <c r="AF36" s="165"/>
      <c r="AG36" s="162"/>
      <c r="AH36" s="162"/>
      <c r="AI36" s="163"/>
      <c r="AJ36" s="53"/>
      <c r="AK36" s="53"/>
      <c r="AL36" s="16"/>
      <c r="AM36" s="16"/>
    </row>
    <row r="37" spans="1:39" ht="12.75">
      <c r="A37" s="84"/>
      <c r="B37" s="44"/>
      <c r="C37" s="44"/>
      <c r="D37" s="7"/>
      <c r="E37" s="166"/>
      <c r="F37" s="167"/>
      <c r="G37" s="167"/>
      <c r="H37" s="333"/>
      <c r="I37" s="168"/>
      <c r="J37" s="167"/>
      <c r="K37" s="176"/>
      <c r="L37" s="66"/>
      <c r="M37" s="67"/>
      <c r="N37" s="132"/>
      <c r="O37" s="66"/>
      <c r="P37" s="113"/>
      <c r="Q37" s="176"/>
      <c r="R37" s="66"/>
      <c r="S37" s="67"/>
      <c r="T37" s="132"/>
      <c r="U37" s="66"/>
      <c r="V37" s="113"/>
      <c r="W37" s="176"/>
      <c r="X37" s="113"/>
      <c r="Y37" s="67"/>
      <c r="Z37" s="360"/>
      <c r="AA37" s="113"/>
      <c r="AB37" s="67"/>
      <c r="AC37" s="117"/>
      <c r="AD37" s="117"/>
      <c r="AE37" s="117"/>
      <c r="AF37" s="163"/>
      <c r="AG37" s="163"/>
      <c r="AH37" s="163"/>
      <c r="AI37" s="163"/>
      <c r="AJ37" s="53"/>
      <c r="AK37" s="53"/>
      <c r="AL37" s="16"/>
      <c r="AM37" s="16"/>
    </row>
    <row r="38" spans="1:39" ht="12.75">
      <c r="A38" s="84"/>
      <c r="B38" s="44"/>
      <c r="C38" s="44"/>
      <c r="D38" s="7"/>
      <c r="E38" s="166"/>
      <c r="F38" s="167"/>
      <c r="G38" s="167"/>
      <c r="H38" s="333"/>
      <c r="I38" s="168"/>
      <c r="J38" s="167"/>
      <c r="K38" s="176"/>
      <c r="L38" s="66"/>
      <c r="M38" s="67"/>
      <c r="N38" s="132"/>
      <c r="O38" s="66"/>
      <c r="P38" s="113"/>
      <c r="Q38" s="176"/>
      <c r="R38" s="66"/>
      <c r="S38" s="67"/>
      <c r="T38" s="132"/>
      <c r="U38" s="66"/>
      <c r="V38" s="113"/>
      <c r="W38" s="176"/>
      <c r="X38" s="113"/>
      <c r="Y38" s="67"/>
      <c r="Z38" s="360"/>
      <c r="AA38" s="113"/>
      <c r="AB38" s="67"/>
      <c r="AC38" s="107"/>
      <c r="AD38" s="107"/>
      <c r="AE38" s="107"/>
      <c r="AF38" s="165"/>
      <c r="AG38" s="165"/>
      <c r="AH38" s="165"/>
      <c r="AI38" s="163"/>
      <c r="AJ38" s="56"/>
      <c r="AK38" s="56"/>
      <c r="AL38" s="16"/>
      <c r="AM38" s="16"/>
    </row>
    <row r="39" spans="1:39" ht="12.75" customHeight="1" hidden="1">
      <c r="A39" s="75"/>
      <c r="B39" s="45"/>
      <c r="C39" s="85"/>
      <c r="D39" s="75"/>
      <c r="E39" s="45"/>
      <c r="F39" s="45"/>
      <c r="G39" s="34"/>
      <c r="H39" s="183"/>
      <c r="I39" s="36"/>
      <c r="J39" s="238"/>
      <c r="K39" s="183"/>
      <c r="L39" s="36"/>
      <c r="M39" s="82"/>
      <c r="N39" s="37"/>
      <c r="O39" s="36"/>
      <c r="P39" s="238"/>
      <c r="Q39" s="183"/>
      <c r="R39" s="36"/>
      <c r="S39" s="82"/>
      <c r="T39" s="37"/>
      <c r="U39" s="36"/>
      <c r="V39" s="238"/>
      <c r="W39" s="183"/>
      <c r="X39" s="238"/>
      <c r="Y39" s="82"/>
      <c r="Z39" s="383"/>
      <c r="AA39" s="238"/>
      <c r="AB39" s="67"/>
      <c r="AC39" s="117"/>
      <c r="AD39" s="117"/>
      <c r="AE39" s="117"/>
      <c r="AF39" s="163"/>
      <c r="AG39" s="163"/>
      <c r="AH39" s="163"/>
      <c r="AI39" s="163"/>
      <c r="AJ39" s="53"/>
      <c r="AK39" s="53"/>
      <c r="AL39" s="16"/>
      <c r="AM39" s="16"/>
    </row>
    <row r="40" spans="1:39" ht="12.75" customHeight="1" hidden="1">
      <c r="A40" s="75"/>
      <c r="B40" s="45"/>
      <c r="C40" s="85"/>
      <c r="D40" s="75"/>
      <c r="E40" s="45"/>
      <c r="F40" s="45"/>
      <c r="G40" s="34"/>
      <c r="H40" s="183"/>
      <c r="I40" s="36"/>
      <c r="J40" s="238"/>
      <c r="K40" s="183"/>
      <c r="L40" s="36"/>
      <c r="M40" s="82"/>
      <c r="N40" s="37"/>
      <c r="O40" s="36"/>
      <c r="P40" s="238"/>
      <c r="Q40" s="183"/>
      <c r="R40" s="36"/>
      <c r="S40" s="82"/>
      <c r="T40" s="37"/>
      <c r="U40" s="36"/>
      <c r="V40" s="238"/>
      <c r="W40" s="183"/>
      <c r="X40" s="238"/>
      <c r="Y40" s="82"/>
      <c r="Z40" s="383"/>
      <c r="AA40" s="238"/>
      <c r="AB40" s="67"/>
      <c r="AC40" s="117"/>
      <c r="AD40" s="117"/>
      <c r="AE40" s="117"/>
      <c r="AF40" s="163"/>
      <c r="AG40" s="163"/>
      <c r="AH40" s="163"/>
      <c r="AI40" s="163"/>
      <c r="AJ40" s="53"/>
      <c r="AK40" s="53"/>
      <c r="AL40" s="16"/>
      <c r="AM40" s="16"/>
    </row>
    <row r="41" spans="1:39" ht="13.5" thickBot="1">
      <c r="A41" s="86"/>
      <c r="B41" s="49" t="s">
        <v>56</v>
      </c>
      <c r="C41" s="87"/>
      <c r="D41" s="88"/>
      <c r="E41" s="61"/>
      <c r="F41" s="61"/>
      <c r="G41" s="2"/>
      <c r="H41" s="184"/>
      <c r="I41" s="41"/>
      <c r="J41" s="247"/>
      <c r="K41" s="184"/>
      <c r="L41" s="41"/>
      <c r="M41" s="89"/>
      <c r="N41" s="326"/>
      <c r="O41" s="41"/>
      <c r="P41" s="247"/>
      <c r="Q41" s="184"/>
      <c r="R41" s="41"/>
      <c r="S41" s="89"/>
      <c r="T41" s="326"/>
      <c r="U41" s="41"/>
      <c r="V41" s="247"/>
      <c r="W41" s="184"/>
      <c r="X41" s="247"/>
      <c r="Y41" s="89"/>
      <c r="Z41" s="391"/>
      <c r="AA41" s="247"/>
      <c r="AB41" s="67"/>
      <c r="AC41" s="117"/>
      <c r="AD41" s="117"/>
      <c r="AE41" s="117"/>
      <c r="AF41" s="163"/>
      <c r="AG41" s="163"/>
      <c r="AH41" s="163"/>
      <c r="AI41" s="163"/>
      <c r="AJ41" s="53"/>
      <c r="AK41" s="53"/>
      <c r="AL41" s="16"/>
      <c r="AM41" s="16"/>
    </row>
    <row r="42" spans="1:130" s="63" customFormat="1" ht="14.25" thickBot="1" thickTop="1">
      <c r="A42" s="69"/>
      <c r="B42" s="70" t="s">
        <v>57</v>
      </c>
      <c r="C42" s="90"/>
      <c r="D42" s="91"/>
      <c r="E42" s="69"/>
      <c r="F42" s="69"/>
      <c r="G42" s="90"/>
      <c r="H42" s="328"/>
      <c r="I42" s="92"/>
      <c r="J42" s="204"/>
      <c r="K42" s="328"/>
      <c r="L42" s="92"/>
      <c r="M42" s="329"/>
      <c r="N42" s="331"/>
      <c r="O42" s="92"/>
      <c r="P42" s="204"/>
      <c r="Q42" s="328"/>
      <c r="R42" s="92"/>
      <c r="S42" s="329"/>
      <c r="T42" s="249">
        <f>SUM(T15)</f>
        <v>0</v>
      </c>
      <c r="U42" s="71"/>
      <c r="V42" s="205"/>
      <c r="W42" s="388">
        <f>SUM(W15,W32)</f>
        <v>1690000</v>
      </c>
      <c r="X42" s="388">
        <f>SUM(X15,X32)</f>
        <v>16221850</v>
      </c>
      <c r="Y42" s="93">
        <f>SUM(W42,X42)</f>
        <v>17911850</v>
      </c>
      <c r="Z42" s="246">
        <f>SUM(W42)</f>
        <v>1690000</v>
      </c>
      <c r="AA42" s="205">
        <f>SUM(X42)</f>
        <v>16221850</v>
      </c>
      <c r="AB42" s="93">
        <f>SUM(AA42,Z42)</f>
        <v>17911850</v>
      </c>
      <c r="AC42" s="117"/>
      <c r="AD42" s="117"/>
      <c r="AE42" s="117"/>
      <c r="AF42" s="163"/>
      <c r="AG42" s="163"/>
      <c r="AH42" s="163"/>
      <c r="AI42" s="163"/>
      <c r="AJ42" s="53"/>
      <c r="AK42" s="53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</row>
    <row r="43" spans="1:39" ht="14.25" thickBot="1" thickTop="1">
      <c r="A43" s="91"/>
      <c r="B43" s="70" t="s">
        <v>23</v>
      </c>
      <c r="C43" s="96"/>
      <c r="D43" s="97"/>
      <c r="E43" s="98"/>
      <c r="F43" s="98"/>
      <c r="G43" s="216"/>
      <c r="H43" s="185">
        <v>412276000</v>
      </c>
      <c r="I43" s="99">
        <v>582953</v>
      </c>
      <c r="J43" s="325">
        <f>J34+SUM(H43,I43)</f>
        <v>412858953</v>
      </c>
      <c r="K43" s="185">
        <v>89151000</v>
      </c>
      <c r="L43" s="99"/>
      <c r="M43" s="330">
        <f>SUM(K43:L43)</f>
        <v>89151000</v>
      </c>
      <c r="N43" s="327">
        <v>100572750</v>
      </c>
      <c r="O43" s="99">
        <v>5973527</v>
      </c>
      <c r="P43" s="325">
        <f>SUM(N43:O43)</f>
        <v>106546277</v>
      </c>
      <c r="Q43" s="185"/>
      <c r="R43" s="99"/>
      <c r="S43" s="330"/>
      <c r="T43" s="324">
        <v>2729521</v>
      </c>
      <c r="U43" s="62"/>
      <c r="V43" s="325">
        <f>SUM(T43:U43)</f>
        <v>2729521</v>
      </c>
      <c r="W43" s="185">
        <f>SUM(W42)</f>
        <v>1690000</v>
      </c>
      <c r="X43" s="185">
        <f>SUM(X42)</f>
        <v>16221850</v>
      </c>
      <c r="Y43" s="93">
        <f>SUM(W43,X43)</f>
        <v>17911850</v>
      </c>
      <c r="Z43" s="392">
        <f>SUM(H43,K43,N43,W43,T43,Q43)</f>
        <v>606419271</v>
      </c>
      <c r="AA43" s="325">
        <f>SUM(I43,L43,O43,U43,X43)</f>
        <v>22778330</v>
      </c>
      <c r="AB43" s="330">
        <f>SUM(AA43,Z43)</f>
        <v>629197601</v>
      </c>
      <c r="AC43" s="117"/>
      <c r="AD43" s="117"/>
      <c r="AE43" s="117"/>
      <c r="AF43" s="163"/>
      <c r="AG43" s="163"/>
      <c r="AH43" s="163"/>
      <c r="AI43" s="163"/>
      <c r="AJ43" s="53"/>
      <c r="AK43" s="53"/>
      <c r="AL43" s="16"/>
      <c r="AM43" s="16"/>
    </row>
    <row r="44" spans="29:38" ht="13.5" thickTop="1">
      <c r="AC44" s="72"/>
      <c r="AD44" s="60"/>
      <c r="AE44" s="60"/>
      <c r="AF44" s="162"/>
      <c r="AG44" s="162"/>
      <c r="AH44" s="162"/>
      <c r="AI44" s="162"/>
      <c r="AJ44" s="60"/>
      <c r="AK44" s="60"/>
      <c r="AL44" s="16"/>
    </row>
    <row r="45" spans="28:37" ht="12.75">
      <c r="AB45" s="107"/>
      <c r="AC45" s="107"/>
      <c r="AD45" s="60"/>
      <c r="AE45" s="60"/>
      <c r="AF45" s="162"/>
      <c r="AG45" s="162"/>
      <c r="AH45" s="162"/>
      <c r="AI45" s="163"/>
      <c r="AJ45" s="53"/>
      <c r="AK45" s="53"/>
    </row>
    <row r="46" spans="28:37" ht="12.75">
      <c r="AB46" s="107"/>
      <c r="AC46" s="107"/>
      <c r="AD46" s="53"/>
      <c r="AE46" s="53"/>
      <c r="AF46" s="163"/>
      <c r="AG46" s="163"/>
      <c r="AH46" s="163"/>
      <c r="AI46" s="163"/>
      <c r="AJ46" s="53"/>
      <c r="AK46" s="53"/>
    </row>
    <row r="47" spans="28:29" ht="12.75">
      <c r="AB47" s="107"/>
      <c r="AC47" s="104"/>
    </row>
    <row r="48" spans="28:31" ht="12.75">
      <c r="AB48" s="107"/>
      <c r="AC48" s="104"/>
      <c r="AD48" s="104"/>
      <c r="AE48" s="104"/>
    </row>
    <row r="49" ht="12.75">
      <c r="AE49" s="104"/>
    </row>
    <row r="50" spans="14:16" ht="12.75">
      <c r="N50" s="104"/>
      <c r="O50" s="104"/>
      <c r="P50" s="104"/>
    </row>
    <row r="51" spans="20:22" ht="12.75">
      <c r="T51" s="104"/>
      <c r="U51" s="104"/>
      <c r="V51" s="104"/>
    </row>
  </sheetData>
  <sheetProtection/>
  <mergeCells count="7">
    <mergeCell ref="T11:V11"/>
    <mergeCell ref="W11:Y11"/>
    <mergeCell ref="Z11:AB11"/>
    <mergeCell ref="H11:J11"/>
    <mergeCell ref="K11:M11"/>
    <mergeCell ref="N11:P11"/>
    <mergeCell ref="Q11:S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37">
      <selection activeCell="K59" sqref="K59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5.140625" style="0" customWidth="1"/>
    <col min="4" max="4" width="4.57421875" style="0" customWidth="1"/>
    <col min="5" max="5" width="5.57421875" style="0" customWidth="1"/>
    <col min="7" max="7" width="19.57421875" style="0" customWidth="1"/>
    <col min="8" max="8" width="8.00390625" style="0" customWidth="1"/>
    <col min="9" max="9" width="11.140625" style="104" bestFit="1" customWidth="1"/>
    <col min="10" max="10" width="10.7109375" style="110" bestFit="1" customWidth="1"/>
    <col min="11" max="11" width="12.140625" style="0" customWidth="1"/>
    <col min="13" max="13" width="10.140625" style="104" bestFit="1" customWidth="1"/>
    <col min="14" max="15" width="9.140625" style="104" customWidth="1"/>
    <col min="16" max="16" width="10.7109375" style="104" bestFit="1" customWidth="1"/>
    <col min="17" max="17" width="9.140625" style="104" customWidth="1"/>
    <col min="18" max="18" width="10.421875" style="0" customWidth="1"/>
    <col min="19" max="20" width="10.140625" style="0" bestFit="1" customWidth="1"/>
  </cols>
  <sheetData>
    <row r="1" spans="1:11" ht="12.75">
      <c r="A1" s="44"/>
      <c r="B1" s="44"/>
      <c r="C1" s="44"/>
      <c r="D1" s="44"/>
      <c r="E1" s="44"/>
      <c r="F1" s="44"/>
      <c r="G1" s="44"/>
      <c r="H1" s="44"/>
      <c r="I1" s="66"/>
      <c r="J1" s="36"/>
      <c r="K1" s="44"/>
    </row>
    <row r="2" spans="1:11" ht="12.75">
      <c r="A2" s="44"/>
      <c r="B2" s="44"/>
      <c r="C2" s="44"/>
      <c r="D2" s="44"/>
      <c r="E2" s="44"/>
      <c r="F2" s="45" t="s">
        <v>151</v>
      </c>
      <c r="G2" s="44"/>
      <c r="H2" s="44"/>
      <c r="I2" s="66"/>
      <c r="J2" s="36"/>
      <c r="K2" s="44"/>
    </row>
    <row r="3" spans="1:11" ht="12.75">
      <c r="A3" s="44"/>
      <c r="B3" s="44"/>
      <c r="C3" s="44"/>
      <c r="D3" s="44"/>
      <c r="E3" s="44"/>
      <c r="F3" s="45" t="s">
        <v>152</v>
      </c>
      <c r="G3" s="44"/>
      <c r="H3" s="44"/>
      <c r="I3" s="66"/>
      <c r="J3" s="36"/>
      <c r="K3" s="44"/>
    </row>
    <row r="4" spans="1:11" ht="12.75">
      <c r="A4" s="44"/>
      <c r="B4" s="44"/>
      <c r="C4" s="44"/>
      <c r="D4" s="44"/>
      <c r="E4" s="44"/>
      <c r="F4" s="44"/>
      <c r="G4" s="44"/>
      <c r="H4" s="44"/>
      <c r="I4" s="66"/>
      <c r="J4" s="36"/>
      <c r="K4" s="44"/>
    </row>
    <row r="5" spans="1:11" ht="13.5" thickBot="1">
      <c r="A5" s="46"/>
      <c r="B5" s="46"/>
      <c r="C5" s="46"/>
      <c r="D5" s="46"/>
      <c r="E5" s="46"/>
      <c r="F5" s="46"/>
      <c r="G5" s="46"/>
      <c r="H5" s="46"/>
      <c r="I5" s="68"/>
      <c r="J5" s="41" t="s">
        <v>165</v>
      </c>
      <c r="K5" s="46"/>
    </row>
    <row r="6" spans="1:11" ht="13.5" thickTop="1">
      <c r="A6" s="73" t="s">
        <v>30</v>
      </c>
      <c r="B6" s="47" t="s">
        <v>59</v>
      </c>
      <c r="C6" s="47" t="s">
        <v>32</v>
      </c>
      <c r="D6" s="47" t="s">
        <v>60</v>
      </c>
      <c r="E6" s="47" t="s">
        <v>59</v>
      </c>
      <c r="F6" s="47" t="s">
        <v>61</v>
      </c>
      <c r="G6" s="47"/>
      <c r="H6" s="47"/>
      <c r="I6" s="178" t="s">
        <v>197</v>
      </c>
      <c r="J6" s="178" t="s">
        <v>81</v>
      </c>
      <c r="K6" s="74" t="s">
        <v>62</v>
      </c>
    </row>
    <row r="7" spans="1:11" ht="12.75">
      <c r="A7" s="75" t="s">
        <v>63</v>
      </c>
      <c r="B7" s="45" t="s">
        <v>63</v>
      </c>
      <c r="C7" s="45" t="s">
        <v>64</v>
      </c>
      <c r="D7" s="45" t="s">
        <v>36</v>
      </c>
      <c r="E7" s="45" t="s">
        <v>36</v>
      </c>
      <c r="F7" s="45"/>
      <c r="G7" s="45"/>
      <c r="H7" s="45"/>
      <c r="I7" s="36"/>
      <c r="J7" s="36"/>
      <c r="K7" s="85"/>
    </row>
    <row r="8" spans="1:11" ht="13.5" thickBot="1">
      <c r="A8" s="119"/>
      <c r="B8" s="49"/>
      <c r="C8" s="49" t="s">
        <v>36</v>
      </c>
      <c r="D8" s="49"/>
      <c r="E8" s="49"/>
      <c r="F8" s="49"/>
      <c r="G8" s="49"/>
      <c r="H8" s="49"/>
      <c r="I8" s="120"/>
      <c r="J8" s="120"/>
      <c r="K8" s="121"/>
    </row>
    <row r="9" spans="1:11" ht="13.5" thickTop="1">
      <c r="A9" s="122"/>
      <c r="B9" s="14"/>
      <c r="C9" s="14"/>
      <c r="D9" s="51" t="s">
        <v>65</v>
      </c>
      <c r="E9" s="51"/>
      <c r="F9" s="14"/>
      <c r="G9" s="14"/>
      <c r="H9" s="14"/>
      <c r="I9" s="124" t="s">
        <v>136</v>
      </c>
      <c r="J9" s="124" t="s">
        <v>137</v>
      </c>
      <c r="K9" s="269" t="s">
        <v>139</v>
      </c>
    </row>
    <row r="10" spans="1:13" ht="12.75">
      <c r="A10" s="75" t="s">
        <v>3</v>
      </c>
      <c r="B10" s="45"/>
      <c r="C10" s="45"/>
      <c r="D10" s="81" t="s">
        <v>4</v>
      </c>
      <c r="E10" s="44"/>
      <c r="F10" s="44"/>
      <c r="G10" s="44"/>
      <c r="H10" s="44"/>
      <c r="I10" s="66"/>
      <c r="J10" s="36"/>
      <c r="K10" s="82"/>
      <c r="M10" s="104" t="s">
        <v>86</v>
      </c>
    </row>
    <row r="11" spans="1:11" ht="12.75">
      <c r="A11" s="75"/>
      <c r="B11" s="45">
        <v>1</v>
      </c>
      <c r="C11" s="45"/>
      <c r="D11" s="44"/>
      <c r="E11" s="44" t="s">
        <v>66</v>
      </c>
      <c r="F11" s="44"/>
      <c r="G11" s="44"/>
      <c r="H11" s="44"/>
      <c r="I11" s="36">
        <f>SUM(I15,I20,I21,I28)</f>
        <v>43874907</v>
      </c>
      <c r="J11" s="36">
        <f>SUM(J15,J20,J21,J28)</f>
        <v>0</v>
      </c>
      <c r="K11" s="82">
        <f>SUM(I11,J11)</f>
        <v>43874907</v>
      </c>
    </row>
    <row r="12" spans="1:11" ht="12.75">
      <c r="A12" s="75"/>
      <c r="B12" s="45"/>
      <c r="C12" s="45"/>
      <c r="D12" s="44"/>
      <c r="E12" s="106"/>
      <c r="F12" s="44"/>
      <c r="G12" s="44"/>
      <c r="H12" s="44"/>
      <c r="I12" s="66"/>
      <c r="J12" s="173"/>
      <c r="K12" s="82"/>
    </row>
    <row r="13" spans="1:11" ht="12.75">
      <c r="A13" s="75"/>
      <c r="B13" s="45"/>
      <c r="C13" s="45"/>
      <c r="D13" s="44"/>
      <c r="E13" s="44"/>
      <c r="F13" s="44"/>
      <c r="G13" s="44"/>
      <c r="H13" s="44"/>
      <c r="I13" s="66"/>
      <c r="J13" s="173"/>
      <c r="K13" s="82"/>
    </row>
    <row r="14" spans="1:11" ht="12.75">
      <c r="A14" s="75"/>
      <c r="B14" s="45"/>
      <c r="C14" s="45"/>
      <c r="D14" s="44"/>
      <c r="E14" s="44"/>
      <c r="F14" s="44"/>
      <c r="G14" s="44"/>
      <c r="H14" s="44"/>
      <c r="I14" s="66"/>
      <c r="J14" s="173"/>
      <c r="K14" s="82"/>
    </row>
    <row r="15" spans="1:11" ht="12.75">
      <c r="A15" s="75"/>
      <c r="B15" s="45"/>
      <c r="C15" s="45"/>
      <c r="D15" s="44"/>
      <c r="E15" s="431" t="s">
        <v>98</v>
      </c>
      <c r="F15" s="432"/>
      <c r="G15" s="432"/>
      <c r="H15" s="433"/>
      <c r="I15" s="369">
        <f>SUM(I16:I19)</f>
        <v>4529507</v>
      </c>
      <c r="J15" s="369">
        <f>SUM(J16:J19)</f>
        <v>0</v>
      </c>
      <c r="K15" s="370">
        <f>SUM(I15,J15)</f>
        <v>4529507</v>
      </c>
    </row>
    <row r="16" spans="1:11" ht="12.75">
      <c r="A16" s="75"/>
      <c r="B16" s="45"/>
      <c r="C16" s="45"/>
      <c r="D16" s="44"/>
      <c r="E16" s="399" t="s">
        <v>92</v>
      </c>
      <c r="F16" s="400"/>
      <c r="G16" s="407"/>
      <c r="H16" s="44"/>
      <c r="I16" s="66"/>
      <c r="J16" s="173"/>
      <c r="K16" s="67">
        <f aca="true" t="shared" si="0" ref="K16:K31">SUM(I16,J16)</f>
        <v>0</v>
      </c>
    </row>
    <row r="17" spans="1:11" ht="12.75">
      <c r="A17" s="75"/>
      <c r="B17" s="45"/>
      <c r="C17" s="45"/>
      <c r="D17" s="44"/>
      <c r="E17" s="166" t="s">
        <v>99</v>
      </c>
      <c r="F17" s="167"/>
      <c r="G17" s="168"/>
      <c r="H17" s="44"/>
      <c r="I17" s="66"/>
      <c r="J17" s="173"/>
      <c r="K17" s="67">
        <f t="shared" si="0"/>
        <v>0</v>
      </c>
    </row>
    <row r="18" spans="1:11" ht="12.75">
      <c r="A18" s="75"/>
      <c r="B18" s="45"/>
      <c r="C18" s="45"/>
      <c r="D18" s="44"/>
      <c r="E18" s="166" t="s">
        <v>100</v>
      </c>
      <c r="F18" s="167"/>
      <c r="G18" s="168"/>
      <c r="H18" s="44"/>
      <c r="I18" s="66"/>
      <c r="J18" s="173"/>
      <c r="K18" s="67">
        <f t="shared" si="0"/>
        <v>0</v>
      </c>
    </row>
    <row r="19" spans="1:11" ht="12.75">
      <c r="A19" s="75"/>
      <c r="B19" s="45"/>
      <c r="C19" s="45"/>
      <c r="D19" s="44"/>
      <c r="E19" s="399" t="s">
        <v>101</v>
      </c>
      <c r="F19" s="400"/>
      <c r="G19" s="407"/>
      <c r="H19" s="44"/>
      <c r="I19" s="66">
        <v>4529507</v>
      </c>
      <c r="J19" s="173"/>
      <c r="K19" s="67">
        <f t="shared" si="0"/>
        <v>4529507</v>
      </c>
    </row>
    <row r="20" spans="1:11" ht="12.75">
      <c r="A20" s="75"/>
      <c r="B20" s="45"/>
      <c r="C20" s="45"/>
      <c r="D20" s="44"/>
      <c r="E20" s="106" t="s">
        <v>179</v>
      </c>
      <c r="F20" s="106"/>
      <c r="G20" s="106"/>
      <c r="H20" s="45"/>
      <c r="I20" s="369"/>
      <c r="J20" s="369"/>
      <c r="K20" s="370">
        <f t="shared" si="0"/>
        <v>0</v>
      </c>
    </row>
    <row r="21" spans="1:11" ht="12.75">
      <c r="A21" s="75"/>
      <c r="B21" s="45"/>
      <c r="C21" s="45"/>
      <c r="D21" s="44"/>
      <c r="E21" s="106" t="s">
        <v>45</v>
      </c>
      <c r="F21" s="186"/>
      <c r="G21" s="187"/>
      <c r="H21" s="44"/>
      <c r="I21" s="369">
        <f>SUM(I22,I23,I24,I25,I26,I27)</f>
        <v>37640000</v>
      </c>
      <c r="J21" s="369">
        <f>SUM(J22,J23,J24,J25,J26,J27)</f>
        <v>0</v>
      </c>
      <c r="K21" s="370">
        <f t="shared" si="0"/>
        <v>37640000</v>
      </c>
    </row>
    <row r="22" spans="1:11" ht="12.75">
      <c r="A22" s="75"/>
      <c r="B22" s="45"/>
      <c r="C22" s="45"/>
      <c r="D22" s="44"/>
      <c r="E22" s="166" t="s">
        <v>46</v>
      </c>
      <c r="F22" s="167"/>
      <c r="G22" s="168"/>
      <c r="H22" s="44"/>
      <c r="I22" s="66">
        <v>7400000</v>
      </c>
      <c r="J22" s="173"/>
      <c r="K22" s="67">
        <f t="shared" si="0"/>
        <v>7400000</v>
      </c>
    </row>
    <row r="23" spans="1:17" ht="12.75">
      <c r="A23" s="75"/>
      <c r="B23" s="45"/>
      <c r="C23" s="45"/>
      <c r="D23" s="44"/>
      <c r="E23" s="166" t="s">
        <v>47</v>
      </c>
      <c r="F23" s="167"/>
      <c r="G23" s="168"/>
      <c r="H23" s="44"/>
      <c r="I23" s="66">
        <v>21480000</v>
      </c>
      <c r="J23" s="173"/>
      <c r="K23" s="67">
        <f t="shared" si="0"/>
        <v>21480000</v>
      </c>
      <c r="Q23" s="353"/>
    </row>
    <row r="24" spans="1:11" ht="12.75">
      <c r="A24" s="75"/>
      <c r="B24" s="45"/>
      <c r="C24" s="45"/>
      <c r="D24" s="44"/>
      <c r="E24" s="250" t="s">
        <v>102</v>
      </c>
      <c r="F24" s="167"/>
      <c r="G24" s="168"/>
      <c r="H24" s="44"/>
      <c r="I24" s="66">
        <v>5400000</v>
      </c>
      <c r="J24" s="173"/>
      <c r="K24" s="67">
        <f t="shared" si="0"/>
        <v>5400000</v>
      </c>
    </row>
    <row r="25" spans="1:11" ht="12.75">
      <c r="A25" s="75"/>
      <c r="B25" s="45"/>
      <c r="C25" s="45"/>
      <c r="D25" s="44"/>
      <c r="E25" s="250" t="s">
        <v>103</v>
      </c>
      <c r="F25" s="251"/>
      <c r="G25" s="252"/>
      <c r="H25" s="44"/>
      <c r="I25" s="66">
        <v>1320000</v>
      </c>
      <c r="J25" s="173"/>
      <c r="K25" s="67">
        <f t="shared" si="0"/>
        <v>1320000</v>
      </c>
    </row>
    <row r="26" spans="1:11" ht="12.75">
      <c r="A26" s="75"/>
      <c r="B26" s="45"/>
      <c r="C26" s="45"/>
      <c r="D26" s="44"/>
      <c r="E26" s="166" t="s">
        <v>79</v>
      </c>
      <c r="F26" s="167"/>
      <c r="G26" s="168"/>
      <c r="H26" s="44"/>
      <c r="I26" s="66">
        <v>2040000</v>
      </c>
      <c r="J26" s="173"/>
      <c r="K26" s="67">
        <f t="shared" si="0"/>
        <v>2040000</v>
      </c>
    </row>
    <row r="27" spans="1:11" ht="12.75">
      <c r="A27" s="75"/>
      <c r="B27" s="45"/>
      <c r="C27" s="45"/>
      <c r="D27" s="44"/>
      <c r="E27" s="156" t="s">
        <v>172</v>
      </c>
      <c r="F27" s="167"/>
      <c r="G27" s="168"/>
      <c r="H27" s="44"/>
      <c r="I27" s="66"/>
      <c r="J27" s="173"/>
      <c r="K27" s="67">
        <f t="shared" si="0"/>
        <v>0</v>
      </c>
    </row>
    <row r="28" spans="1:11" ht="12.75">
      <c r="A28" s="75"/>
      <c r="B28" s="45"/>
      <c r="C28" s="45"/>
      <c r="D28" s="44"/>
      <c r="E28" s="368" t="s">
        <v>8</v>
      </c>
      <c r="F28" s="372"/>
      <c r="G28" s="191"/>
      <c r="H28" s="106"/>
      <c r="I28" s="369">
        <v>1705400</v>
      </c>
      <c r="J28" s="369"/>
      <c r="K28" s="370">
        <f t="shared" si="0"/>
        <v>1705400</v>
      </c>
    </row>
    <row r="29" spans="1:11" ht="12.75">
      <c r="A29" s="75"/>
      <c r="B29" s="45"/>
      <c r="C29" s="45"/>
      <c r="D29" s="44"/>
      <c r="E29" s="156"/>
      <c r="F29" s="169"/>
      <c r="G29" s="191"/>
      <c r="H29" s="44"/>
      <c r="I29" s="66"/>
      <c r="J29" s="173"/>
      <c r="K29" s="339">
        <f t="shared" si="0"/>
        <v>0</v>
      </c>
    </row>
    <row r="30" spans="1:11" ht="12.75">
      <c r="A30" s="75"/>
      <c r="B30" s="45"/>
      <c r="C30" s="45"/>
      <c r="D30" s="44"/>
      <c r="E30" s="156"/>
      <c r="F30" s="169"/>
      <c r="G30" s="191"/>
      <c r="H30" s="44"/>
      <c r="I30" s="66"/>
      <c r="J30" s="173"/>
      <c r="K30" s="339">
        <f t="shared" si="0"/>
        <v>0</v>
      </c>
    </row>
    <row r="31" spans="1:17" s="1" customFormat="1" ht="12.75">
      <c r="A31" s="75"/>
      <c r="B31" s="45"/>
      <c r="C31" s="45"/>
      <c r="D31" s="45"/>
      <c r="E31" s="179" t="s">
        <v>185</v>
      </c>
      <c r="F31" s="189"/>
      <c r="G31" s="191"/>
      <c r="H31" s="45"/>
      <c r="I31" s="36"/>
      <c r="J31" s="36"/>
      <c r="K31" s="370">
        <f t="shared" si="0"/>
        <v>0</v>
      </c>
      <c r="M31" s="110"/>
      <c r="N31" s="110"/>
      <c r="O31" s="110"/>
      <c r="P31" s="110"/>
      <c r="Q31" s="110"/>
    </row>
    <row r="32" spans="1:11" ht="12.75">
      <c r="A32" s="75"/>
      <c r="B32" s="45"/>
      <c r="C32" s="45"/>
      <c r="D32" s="44"/>
      <c r="E32" s="156"/>
      <c r="F32" s="169"/>
      <c r="G32" s="191"/>
      <c r="H32" s="44"/>
      <c r="I32" s="66"/>
      <c r="J32" s="173"/>
      <c r="K32" s="82"/>
    </row>
    <row r="33" spans="1:11" ht="12.75">
      <c r="A33" s="75" t="s">
        <v>9</v>
      </c>
      <c r="B33" s="45"/>
      <c r="C33" s="45"/>
      <c r="D33" s="179" t="s">
        <v>10</v>
      </c>
      <c r="E33" s="189"/>
      <c r="F33" s="189"/>
      <c r="G33" s="190"/>
      <c r="H33" s="44"/>
      <c r="I33" s="36">
        <f>SUM(I35:I38)</f>
        <v>0</v>
      </c>
      <c r="J33" s="36">
        <f>SUM(J35:J38)</f>
        <v>0</v>
      </c>
      <c r="K33" s="82">
        <f>SUM(J33,I33)</f>
        <v>0</v>
      </c>
    </row>
    <row r="34" spans="1:11" ht="12.75">
      <c r="A34" s="75"/>
      <c r="B34" s="45">
        <v>1</v>
      </c>
      <c r="C34" s="45"/>
      <c r="D34" s="44"/>
      <c r="E34" s="44"/>
      <c r="F34" s="44"/>
      <c r="G34" s="44"/>
      <c r="H34" s="44"/>
      <c r="I34" s="66"/>
      <c r="J34" s="36"/>
      <c r="K34" s="82"/>
    </row>
    <row r="35" spans="1:11" ht="12.75">
      <c r="A35" s="75"/>
      <c r="B35" s="45"/>
      <c r="C35" s="101" t="s">
        <v>12</v>
      </c>
      <c r="D35" s="44"/>
      <c r="E35" s="44" t="s">
        <v>71</v>
      </c>
      <c r="F35" s="44"/>
      <c r="G35" s="44"/>
      <c r="H35" s="44"/>
      <c r="I35" s="66"/>
      <c r="J35" s="173"/>
      <c r="K35" s="339">
        <f>SUM(J35,I35)</f>
        <v>0</v>
      </c>
    </row>
    <row r="36" spans="1:11" ht="12.75">
      <c r="A36" s="75"/>
      <c r="B36" s="45"/>
      <c r="C36" s="101" t="s">
        <v>77</v>
      </c>
      <c r="D36" s="44"/>
      <c r="E36" s="44" t="s">
        <v>78</v>
      </c>
      <c r="F36" s="44"/>
      <c r="G36" s="44"/>
      <c r="H36" s="44"/>
      <c r="I36" s="66"/>
      <c r="J36" s="173"/>
      <c r="K36" s="339">
        <f>SUM(J36,I36)</f>
        <v>0</v>
      </c>
    </row>
    <row r="37" spans="1:11" ht="12.75">
      <c r="A37" s="75"/>
      <c r="B37" s="45"/>
      <c r="C37" s="101"/>
      <c r="D37" s="44"/>
      <c r="E37" s="44" t="s">
        <v>140</v>
      </c>
      <c r="F37" s="44"/>
      <c r="G37" s="44"/>
      <c r="H37" s="44"/>
      <c r="I37" s="66"/>
      <c r="J37" s="173"/>
      <c r="K37" s="339">
        <f>SUM(J37,I37)</f>
        <v>0</v>
      </c>
    </row>
    <row r="38" spans="1:20" ht="12.75">
      <c r="A38" s="75"/>
      <c r="B38" s="45"/>
      <c r="C38" s="140"/>
      <c r="D38" s="44"/>
      <c r="E38" s="44" t="s">
        <v>141</v>
      </c>
      <c r="F38" s="44"/>
      <c r="G38" s="44"/>
      <c r="H38" s="44"/>
      <c r="I38" s="66"/>
      <c r="J38" s="173"/>
      <c r="K38" s="339">
        <f>SUM(J38,I38)</f>
        <v>0</v>
      </c>
      <c r="M38" s="353"/>
      <c r="N38" s="353"/>
      <c r="O38" s="353"/>
      <c r="P38" s="353"/>
      <c r="Q38" s="353"/>
      <c r="R38" s="353"/>
      <c r="S38" s="353"/>
      <c r="T38" s="353"/>
    </row>
    <row r="39" spans="1:20" ht="12.75">
      <c r="A39" s="75" t="s">
        <v>14</v>
      </c>
      <c r="B39" s="45"/>
      <c r="C39" s="45"/>
      <c r="D39" s="45" t="s">
        <v>70</v>
      </c>
      <c r="E39" s="44"/>
      <c r="F39" s="44"/>
      <c r="G39" s="44"/>
      <c r="H39" s="44"/>
      <c r="I39" s="270">
        <f>SUM(I40,I47)</f>
        <v>562544364</v>
      </c>
      <c r="J39" s="270">
        <f>SUM(J40,J47)</f>
        <v>-16363811</v>
      </c>
      <c r="K39" s="271">
        <f>SUM(I39,J39)</f>
        <v>546180553</v>
      </c>
      <c r="O39" s="353"/>
      <c r="R39" s="104"/>
      <c r="S39" s="104"/>
      <c r="T39" s="104"/>
    </row>
    <row r="40" spans="1:20" ht="12.75">
      <c r="A40" s="75"/>
      <c r="B40" s="45">
        <v>1</v>
      </c>
      <c r="C40" s="45"/>
      <c r="D40" s="44"/>
      <c r="E40" s="44" t="s">
        <v>75</v>
      </c>
      <c r="F40" s="44"/>
      <c r="G40" s="44"/>
      <c r="H40" s="44"/>
      <c r="I40" s="102">
        <f>SUM(I41:I46)</f>
        <v>560854364</v>
      </c>
      <c r="J40" s="102">
        <f>SUM(J41:J46)</f>
        <v>-16847173</v>
      </c>
      <c r="K40" s="340">
        <f aca="true" t="shared" si="1" ref="K40:K59">SUM(I40,J40)</f>
        <v>544007191</v>
      </c>
      <c r="M40" s="107"/>
      <c r="O40" s="353"/>
      <c r="S40" s="104"/>
      <c r="T40" s="104"/>
    </row>
    <row r="41" spans="1:15" ht="12.75">
      <c r="A41" s="75"/>
      <c r="B41" s="45"/>
      <c r="C41" s="45"/>
      <c r="D41" s="44"/>
      <c r="E41" s="103" t="s">
        <v>154</v>
      </c>
      <c r="F41" s="44"/>
      <c r="G41" s="44"/>
      <c r="H41" s="44"/>
      <c r="I41" s="102">
        <v>192342940</v>
      </c>
      <c r="J41" s="173">
        <v>-20500000</v>
      </c>
      <c r="K41" s="340">
        <f t="shared" si="1"/>
        <v>171842940</v>
      </c>
      <c r="M41" s="393"/>
      <c r="O41" s="353"/>
    </row>
    <row r="42" spans="1:21" ht="12.75">
      <c r="A42" s="75"/>
      <c r="B42" s="45"/>
      <c r="C42" s="45"/>
      <c r="D42" s="44"/>
      <c r="E42" s="103" t="s">
        <v>153</v>
      </c>
      <c r="F42" s="44"/>
      <c r="G42" s="44"/>
      <c r="H42" s="44"/>
      <c r="I42" s="102">
        <v>49738008</v>
      </c>
      <c r="J42" s="21">
        <v>3652827</v>
      </c>
      <c r="K42" s="340">
        <f>SUM(I42,J42)</f>
        <v>53390835</v>
      </c>
      <c r="M42" s="393"/>
      <c r="O42" s="353"/>
      <c r="T42" s="104"/>
      <c r="U42" s="104"/>
    </row>
    <row r="43" spans="1:20" ht="12.75">
      <c r="A43" s="75"/>
      <c r="B43" s="45"/>
      <c r="C43" s="45"/>
      <c r="D43" s="44"/>
      <c r="E43" s="357" t="s">
        <v>168</v>
      </c>
      <c r="F43" s="44"/>
      <c r="G43" s="44"/>
      <c r="H43" s="44"/>
      <c r="I43" s="102">
        <v>318773416</v>
      </c>
      <c r="J43" s="173"/>
      <c r="K43" s="340">
        <f>SUM(I43,J43)</f>
        <v>318773416</v>
      </c>
      <c r="M43" s="393"/>
      <c r="T43" s="104"/>
    </row>
    <row r="44" spans="1:20" ht="12.75">
      <c r="A44" s="75"/>
      <c r="B44" s="45"/>
      <c r="C44" s="45"/>
      <c r="D44" s="44"/>
      <c r="E44" s="103" t="s">
        <v>69</v>
      </c>
      <c r="F44" s="44"/>
      <c r="G44" s="44"/>
      <c r="H44" s="44"/>
      <c r="I44" s="102"/>
      <c r="J44" s="173"/>
      <c r="K44" s="340">
        <f t="shared" si="1"/>
        <v>0</v>
      </c>
      <c r="M44" s="126"/>
      <c r="T44" s="104"/>
    </row>
    <row r="45" spans="1:20" ht="12.75">
      <c r="A45" s="75"/>
      <c r="B45" s="45"/>
      <c r="C45" s="45"/>
      <c r="D45" s="44"/>
      <c r="E45" s="357" t="s">
        <v>182</v>
      </c>
      <c r="F45" s="44"/>
      <c r="G45" s="44"/>
      <c r="H45" s="44"/>
      <c r="I45" s="102"/>
      <c r="J45" s="173"/>
      <c r="K45" s="340">
        <f t="shared" si="1"/>
        <v>0</v>
      </c>
      <c r="M45" s="126"/>
      <c r="T45" s="104"/>
    </row>
    <row r="46" spans="1:20" ht="12.75">
      <c r="A46" s="75"/>
      <c r="B46" s="45"/>
      <c r="C46" s="45"/>
      <c r="D46" s="44"/>
      <c r="E46" s="357" t="s">
        <v>181</v>
      </c>
      <c r="F46" s="44"/>
      <c r="G46" s="44"/>
      <c r="H46" s="44"/>
      <c r="I46" s="102"/>
      <c r="J46" s="173"/>
      <c r="K46" s="340">
        <f t="shared" si="1"/>
        <v>0</v>
      </c>
      <c r="M46" s="126"/>
      <c r="R46" s="104"/>
      <c r="S46" s="104"/>
      <c r="T46" s="104"/>
    </row>
    <row r="47" spans="1:20" ht="12.75">
      <c r="A47" s="75"/>
      <c r="B47" s="45">
        <v>2</v>
      </c>
      <c r="C47" s="45"/>
      <c r="D47" s="44"/>
      <c r="E47" s="44" t="s">
        <v>76</v>
      </c>
      <c r="F47" s="44"/>
      <c r="G47" s="44"/>
      <c r="H47" s="44"/>
      <c r="I47" s="66">
        <f>SUM(I48:I50)</f>
        <v>1690000</v>
      </c>
      <c r="J47" s="173">
        <f>SUM(J48,J49,J50)</f>
        <v>483362</v>
      </c>
      <c r="K47" s="340">
        <f t="shared" si="1"/>
        <v>2173362</v>
      </c>
      <c r="M47" s="126"/>
      <c r="S47" s="104"/>
      <c r="T47" s="104"/>
    </row>
    <row r="48" spans="1:19" ht="12.75">
      <c r="A48" s="75"/>
      <c r="B48" s="45"/>
      <c r="C48" s="45"/>
      <c r="D48" s="44"/>
      <c r="E48" s="44" t="s">
        <v>96</v>
      </c>
      <c r="F48" s="44"/>
      <c r="G48" s="44"/>
      <c r="H48" s="44"/>
      <c r="I48" s="66"/>
      <c r="J48" s="173"/>
      <c r="K48" s="340">
        <f t="shared" si="1"/>
        <v>0</v>
      </c>
      <c r="M48" s="107"/>
      <c r="S48" s="104"/>
    </row>
    <row r="49" spans="1:19" ht="12.75">
      <c r="A49" s="75"/>
      <c r="B49" s="45"/>
      <c r="C49" s="45"/>
      <c r="D49" s="44"/>
      <c r="E49" s="357" t="s">
        <v>167</v>
      </c>
      <c r="F49" s="44"/>
      <c r="G49" s="44"/>
      <c r="H49" s="44"/>
      <c r="I49" s="66">
        <v>1690000</v>
      </c>
      <c r="J49" s="173">
        <v>483362</v>
      </c>
      <c r="K49" s="340">
        <f t="shared" si="1"/>
        <v>2173362</v>
      </c>
      <c r="S49" s="109"/>
    </row>
    <row r="50" spans="1:19" ht="12.75">
      <c r="A50" s="75"/>
      <c r="B50" s="45"/>
      <c r="C50" s="45"/>
      <c r="D50" s="44"/>
      <c r="E50" s="103" t="s">
        <v>67</v>
      </c>
      <c r="F50" s="44"/>
      <c r="G50" s="44" t="s">
        <v>85</v>
      </c>
      <c r="H50" s="44"/>
      <c r="I50" s="66"/>
      <c r="J50" s="173"/>
      <c r="K50" s="340">
        <f t="shared" si="1"/>
        <v>0</v>
      </c>
      <c r="S50" s="109"/>
    </row>
    <row r="51" spans="1:17" ht="12.75">
      <c r="A51" s="75"/>
      <c r="B51" s="45"/>
      <c r="C51" s="45"/>
      <c r="D51" s="45" t="s">
        <v>88</v>
      </c>
      <c r="E51" s="81"/>
      <c r="F51" s="45"/>
      <c r="G51" s="44"/>
      <c r="H51" s="44"/>
      <c r="I51" s="36">
        <f>SUM(I52,I53)</f>
        <v>0</v>
      </c>
      <c r="J51" s="36">
        <f>SUM(J52,J53)</f>
        <v>0</v>
      </c>
      <c r="K51" s="271">
        <f t="shared" si="1"/>
        <v>0</v>
      </c>
      <c r="Q51" s="104" t="s">
        <v>86</v>
      </c>
    </row>
    <row r="52" spans="1:19" ht="12.75">
      <c r="A52" s="75"/>
      <c r="B52" s="45"/>
      <c r="C52" s="45"/>
      <c r="D52" s="44"/>
      <c r="E52" s="103" t="s">
        <v>89</v>
      </c>
      <c r="F52" s="44"/>
      <c r="G52" s="44"/>
      <c r="H52" s="44"/>
      <c r="I52" s="66"/>
      <c r="J52" s="173"/>
      <c r="K52" s="340">
        <f t="shared" si="1"/>
        <v>0</v>
      </c>
      <c r="S52" s="109"/>
    </row>
    <row r="53" spans="1:19" ht="12.75">
      <c r="A53" s="75"/>
      <c r="B53" s="45"/>
      <c r="C53" s="45"/>
      <c r="D53" s="44"/>
      <c r="E53" s="103" t="s">
        <v>90</v>
      </c>
      <c r="F53" s="44"/>
      <c r="G53" s="44"/>
      <c r="H53" s="44"/>
      <c r="I53" s="66"/>
      <c r="J53" s="36"/>
      <c r="K53" s="340">
        <f t="shared" si="1"/>
        <v>0</v>
      </c>
      <c r="S53" s="109"/>
    </row>
    <row r="54" spans="1:17" s="109" customFormat="1" ht="12.75">
      <c r="A54" s="371"/>
      <c r="B54" s="59"/>
      <c r="C54" s="59"/>
      <c r="D54" s="45" t="s">
        <v>174</v>
      </c>
      <c r="E54" s="81"/>
      <c r="F54" s="45"/>
      <c r="G54" s="45"/>
      <c r="H54" s="45"/>
      <c r="I54" s="36">
        <f>SUM(I55)</f>
        <v>0</v>
      </c>
      <c r="J54" s="36">
        <f>SUM(J55)</f>
        <v>0</v>
      </c>
      <c r="K54" s="271">
        <f t="shared" si="1"/>
        <v>0</v>
      </c>
      <c r="M54" s="353"/>
      <c r="N54" s="353"/>
      <c r="O54" s="353"/>
      <c r="P54" s="353"/>
      <c r="Q54" s="353"/>
    </row>
    <row r="55" spans="1:19" ht="12.75">
      <c r="A55" s="75"/>
      <c r="B55" s="45"/>
      <c r="C55" s="45"/>
      <c r="D55" s="44"/>
      <c r="E55" s="357" t="s">
        <v>175</v>
      </c>
      <c r="F55" s="44"/>
      <c r="G55" s="44"/>
      <c r="H55" s="44"/>
      <c r="I55" s="66"/>
      <c r="J55" s="173"/>
      <c r="K55" s="340">
        <f t="shared" si="1"/>
        <v>0</v>
      </c>
      <c r="S55" s="109"/>
    </row>
    <row r="56" spans="1:11" ht="12.75">
      <c r="A56" s="75" t="s">
        <v>74</v>
      </c>
      <c r="B56" s="45"/>
      <c r="C56" s="45"/>
      <c r="D56" s="45" t="s">
        <v>18</v>
      </c>
      <c r="E56" s="103"/>
      <c r="F56" s="44"/>
      <c r="G56" s="44"/>
      <c r="H56" s="44"/>
      <c r="I56" s="36">
        <f>SUM(I57:I58)</f>
        <v>0</v>
      </c>
      <c r="J56" s="36">
        <f>SUM(J57:J58)</f>
        <v>39142141</v>
      </c>
      <c r="K56" s="271">
        <f t="shared" si="1"/>
        <v>39142141</v>
      </c>
    </row>
    <row r="57" spans="1:11" ht="12.75">
      <c r="A57" s="75"/>
      <c r="B57" s="45"/>
      <c r="C57" s="45"/>
      <c r="D57" s="44"/>
      <c r="E57" s="103" t="s">
        <v>20</v>
      </c>
      <c r="F57" s="44"/>
      <c r="G57" s="44"/>
      <c r="H57" s="44"/>
      <c r="I57" s="66"/>
      <c r="J57" s="173">
        <v>39142141</v>
      </c>
      <c r="K57" s="340">
        <f t="shared" si="1"/>
        <v>39142141</v>
      </c>
    </row>
    <row r="58" spans="1:14" ht="13.5" thickBot="1">
      <c r="A58" s="88"/>
      <c r="B58" s="61"/>
      <c r="C58" s="61"/>
      <c r="D58" s="46"/>
      <c r="E58" s="123" t="s">
        <v>21</v>
      </c>
      <c r="F58" s="46"/>
      <c r="G58" s="46"/>
      <c r="H58" s="46"/>
      <c r="I58" s="68"/>
      <c r="J58" s="365"/>
      <c r="K58" s="341">
        <f t="shared" si="1"/>
        <v>0</v>
      </c>
      <c r="N58" s="110"/>
    </row>
    <row r="59" spans="1:11" ht="14.25" thickBot="1" thickTop="1">
      <c r="A59" s="125"/>
      <c r="B59" s="70"/>
      <c r="C59" s="70"/>
      <c r="D59" s="70" t="s">
        <v>22</v>
      </c>
      <c r="E59" s="69"/>
      <c r="F59" s="69"/>
      <c r="G59" s="69"/>
      <c r="H59" s="69"/>
      <c r="I59" s="71">
        <f>SUM(I11,I31,I39,I51,I56,I54)</f>
        <v>606419271</v>
      </c>
      <c r="J59" s="71">
        <f>SUM(J11,J33,J39,J51,J56,J31,J54)</f>
        <v>22778330</v>
      </c>
      <c r="K59" s="342">
        <f t="shared" si="1"/>
        <v>629197601</v>
      </c>
    </row>
    <row r="60" spans="1:11" ht="13.5" thickTop="1">
      <c r="A60" s="118"/>
      <c r="B60" s="118"/>
      <c r="C60" s="118"/>
      <c r="D60" s="48"/>
      <c r="E60" s="48"/>
      <c r="F60" s="48"/>
      <c r="G60" s="48"/>
      <c r="H60" s="48"/>
      <c r="I60" s="180"/>
      <c r="J60" s="192"/>
      <c r="K60" s="192"/>
    </row>
    <row r="61" spans="1:11" ht="12.75">
      <c r="A61" s="4"/>
      <c r="B61" s="4"/>
      <c r="C61" s="4"/>
      <c r="D61" s="4"/>
      <c r="E61" s="16"/>
      <c r="F61" s="16"/>
      <c r="G61" s="16"/>
      <c r="H61" s="16"/>
      <c r="I61" s="107"/>
      <c r="J61" s="117"/>
      <c r="K61" s="117"/>
    </row>
    <row r="62" spans="1:11" ht="12.75">
      <c r="A62" s="4"/>
      <c r="B62" s="4"/>
      <c r="C62" s="4"/>
      <c r="D62" s="16"/>
      <c r="E62" s="16"/>
      <c r="F62" s="16"/>
      <c r="G62" s="16"/>
      <c r="H62" s="16"/>
      <c r="I62" s="107"/>
      <c r="J62" s="117"/>
      <c r="K62" s="117"/>
    </row>
    <row r="63" spans="10:11" ht="12.75">
      <c r="J63" s="110" t="s">
        <v>86</v>
      </c>
      <c r="K63" s="104"/>
    </row>
  </sheetData>
  <sheetProtection/>
  <mergeCells count="3">
    <mergeCell ref="E19:G19"/>
    <mergeCell ref="E15:H15"/>
    <mergeCell ref="E16:G16"/>
  </mergeCells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s.zsuzsa</dc:creator>
  <cp:keywords/>
  <dc:description/>
  <cp:lastModifiedBy>SomorjaiZsuzsa</cp:lastModifiedBy>
  <cp:lastPrinted>2018-05-31T14:09:21Z</cp:lastPrinted>
  <dcterms:created xsi:type="dcterms:W3CDTF">2006-01-11T12:42:52Z</dcterms:created>
  <dcterms:modified xsi:type="dcterms:W3CDTF">2019-06-11T14:42:56Z</dcterms:modified>
  <cp:category/>
  <cp:version/>
  <cp:contentType/>
  <cp:contentStatus/>
</cp:coreProperties>
</file>