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2120" windowHeight="8685" tabRatio="598" firstSheet="7" activeTab="14"/>
  </bookViews>
  <sheets>
    <sheet name="merleg összevont" sheetId="1" r:id="rId1"/>
    <sheet name="merleg" sheetId="2" r:id="rId2"/>
    <sheet name="működési" sheetId="3" r:id="rId3"/>
    <sheet name="felhkiad" sheetId="4" r:id="rId4"/>
    <sheet name="bev." sheetId="5" r:id="rId5"/>
    <sheet name="áll.tám.Sztg-tól" sheetId="6" r:id="rId6"/>
    <sheet name="Óvoda 2018." sheetId="7" r:id="rId7"/>
    <sheet name="EU-s projektek" sheetId="8" r:id="rId8"/>
    <sheet name="hitelteher" sheetId="9" r:id="rId9"/>
    <sheet name="előir" sheetId="10" r:id="rId10"/>
    <sheet name="többéves" sheetId="11" r:id="rId11"/>
    <sheet name="közvetett tám" sheetId="12" r:id="rId12"/>
    <sheet name="létszám" sheetId="13" r:id="rId13"/>
    <sheet name="adósságot keletkeztető" sheetId="14" r:id="rId14"/>
    <sheet name="Település" sheetId="15" r:id="rId15"/>
  </sheets>
  <definedNames>
    <definedName name="_xlnm.Print_Area" localSheetId="0">'merleg összevont'!$A$1:$T$65</definedName>
  </definedNames>
  <calcPr fullCalcOnLoad="1"/>
</workbook>
</file>

<file path=xl/comments7.xml><?xml version="1.0" encoding="utf-8"?>
<comments xmlns="http://schemas.openxmlformats.org/spreadsheetml/2006/main">
  <authors>
    <author>Szerző</author>
  </authors>
  <commentList>
    <comment ref="E8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nagyon fontos a KEREKÍTÉS képlet, ebben a cellában van még egy </t>
        </r>
        <r>
          <rPr>
            <b/>
            <sz val="8"/>
            <rFont val="Tahoma"/>
            <family val="2"/>
          </rPr>
          <t>hozzáadás, hogy meglegyen a 100%</t>
        </r>
      </text>
    </comment>
    <comment ref="H9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Adatok a normatíva felmérési összesítőből ebr42</t>
        </r>
      </text>
    </comment>
    <comment ref="H10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Költségvetési törvény alapján
</t>
        </r>
      </text>
    </comment>
    <comment ref="B11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gyereklétszám arányosítva 8 hó</t>
        </r>
      </text>
    </comment>
    <comment ref="J11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8 hónapra</t>
        </r>
      </text>
    </comment>
    <comment ref="B12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gyereklétszám arányosítva 4 hó</t>
        </r>
      </text>
    </comment>
    <comment ref="J12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4 hónapra</t>
        </r>
      </text>
    </comment>
    <comment ref="B13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számoölásnál gyereklétszám arányosítva 4 hó</t>
        </r>
      </text>
    </comment>
    <comment ref="B14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település szerint a </t>
        </r>
        <r>
          <rPr>
            <b/>
            <sz val="8"/>
            <rFont val="Tahoma"/>
            <family val="2"/>
          </rPr>
          <t>segítők megoszlása</t>
        </r>
        <r>
          <rPr>
            <sz val="8"/>
            <rFont val="Tahoma"/>
            <family val="2"/>
          </rPr>
          <t xml:space="preserve"> 8 hónapra levetítve</t>
        </r>
      </text>
    </comment>
    <comment ref="J14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8 hónapra</t>
        </r>
      </text>
    </comment>
    <comment ref="B15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település szerint a segítők megoszlása 4 hónapra levetítve</t>
        </r>
      </text>
    </comment>
    <comment ref="J15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4 hónapra</t>
        </r>
      </text>
    </comment>
    <comment ref="B16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gyermeklétszám 8 hó</t>
        </r>
      </text>
    </comment>
    <comment ref="J16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8 hónapra</t>
        </r>
      </text>
    </comment>
    <comment ref="B17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számolásnál gyermeklétszám 4 hó</t>
        </r>
      </text>
    </comment>
    <comment ref="J17" authorId="0">
      <text>
        <r>
          <rPr>
            <b/>
            <sz val="8"/>
            <rFont val="Tahoma"/>
            <family val="2"/>
          </rPr>
          <t>Szerző:</t>
        </r>
        <r>
          <rPr>
            <sz val="8"/>
            <rFont val="Tahoma"/>
            <family val="2"/>
          </rPr>
          <t xml:space="preserve">
4 hónapra</t>
        </r>
      </text>
    </comment>
  </commentList>
</comments>
</file>

<file path=xl/sharedStrings.xml><?xml version="1.0" encoding="utf-8"?>
<sst xmlns="http://schemas.openxmlformats.org/spreadsheetml/2006/main" count="664" uniqueCount="432">
  <si>
    <t>BEVÉTELEK</t>
  </si>
  <si>
    <t>KIADÁSOK</t>
  </si>
  <si>
    <t>I</t>
  </si>
  <si>
    <t>Működési bevételek</t>
  </si>
  <si>
    <t>Városi Gondozási Központ</t>
  </si>
  <si>
    <t>Társulás</t>
  </si>
  <si>
    <t>Céltartalék</t>
  </si>
  <si>
    <t>Működési céltartalék</t>
  </si>
  <si>
    <t>Normatív kötött felh.tám.</t>
  </si>
  <si>
    <t>IV</t>
  </si>
  <si>
    <t>III</t>
  </si>
  <si>
    <t>Sztg</t>
  </si>
  <si>
    <t>VII</t>
  </si>
  <si>
    <t>Pénzforgalom nélküli bevétel</t>
  </si>
  <si>
    <t>V</t>
  </si>
  <si>
    <t>Működési pénzmaradvány</t>
  </si>
  <si>
    <t>Felhalmozási pénzmaradvány</t>
  </si>
  <si>
    <t>Bevételek főösszege</t>
  </si>
  <si>
    <t>Kiadások főösszege</t>
  </si>
  <si>
    <t>működési, felhalmozási célú bevételekre</t>
  </si>
  <si>
    <t>kiadásokra</t>
  </si>
  <si>
    <t>Felhalmozási célú bevétel összesen</t>
  </si>
  <si>
    <t>Felhalmozási célú kiadás összesen</t>
  </si>
  <si>
    <t>,</t>
  </si>
  <si>
    <t>Cím</t>
  </si>
  <si>
    <t>Alc</t>
  </si>
  <si>
    <t>Előir.</t>
  </si>
  <si>
    <t>Alc.</t>
  </si>
  <si>
    <t>Fedezete</t>
  </si>
  <si>
    <t>sz.</t>
  </si>
  <si>
    <t>csop.</t>
  </si>
  <si>
    <t>neve</t>
  </si>
  <si>
    <t>előirányzat csop neve</t>
  </si>
  <si>
    <t>Személyi juttatások</t>
  </si>
  <si>
    <t>Munkaadót terh.jár</t>
  </si>
  <si>
    <t>Dologi kiadás</t>
  </si>
  <si>
    <t>Ellát.pénzb.jutt.</t>
  </si>
  <si>
    <t>Felhalm.kiad.</t>
  </si>
  <si>
    <t>Összesen</t>
  </si>
  <si>
    <t>Saját bevétel</t>
  </si>
  <si>
    <t>II</t>
  </si>
  <si>
    <t>Családsegítő és Gyerekjóléti Szolgálat</t>
  </si>
  <si>
    <t>Város Gondozási Központ</t>
  </si>
  <si>
    <t>Nappali szoc.ellátás</t>
  </si>
  <si>
    <t>Szoc.étkeztetés</t>
  </si>
  <si>
    <t>Működési kiadások összesen</t>
  </si>
  <si>
    <t>Tartalékok összesen</t>
  </si>
  <si>
    <t>Összesen:</t>
  </si>
  <si>
    <t>összesen</t>
  </si>
  <si>
    <t>Beruházások,fejl.kiad</t>
  </si>
  <si>
    <t>Intézményi beruházások</t>
  </si>
  <si>
    <t>Felújítások</t>
  </si>
  <si>
    <t>Felújítások összesen:</t>
  </si>
  <si>
    <t>Felhalmozási kiadás összesen:</t>
  </si>
  <si>
    <t>2.sz.melléklet</t>
  </si>
  <si>
    <t>Alcím</t>
  </si>
  <si>
    <t>cím</t>
  </si>
  <si>
    <t>Előir.csop.neve</t>
  </si>
  <si>
    <t>előir.</t>
  </si>
  <si>
    <t>száma</t>
  </si>
  <si>
    <t>csop</t>
  </si>
  <si>
    <t>Bevételek</t>
  </si>
  <si>
    <t>Intézményi működési bevételek</t>
  </si>
  <si>
    <t>Felhalm.c.peszk.átvét önk.Sztg</t>
  </si>
  <si>
    <t>tám.önk Sztg</t>
  </si>
  <si>
    <t>tám.önk. Községi</t>
  </si>
  <si>
    <t>műk.c.átadott peszk</t>
  </si>
  <si>
    <t>Önk.Sztg peszk.átvétel</t>
  </si>
  <si>
    <t>Önk.község.peszk.átvétel</t>
  </si>
  <si>
    <t>Műk.peszk.átv.fejezettől</t>
  </si>
  <si>
    <t>Támogatásértékű bevétel</t>
  </si>
  <si>
    <t>Támogatásértékű műk.bevétel</t>
  </si>
  <si>
    <t>Támogatásértékű felhalm.bev.</t>
  </si>
  <si>
    <t>VIII</t>
  </si>
  <si>
    <t>Többcélú kist.társ.költségv.tám.</t>
  </si>
  <si>
    <t>Támogatásértékű működési bevétel</t>
  </si>
  <si>
    <t>Támogatásértékű felhalmozási bev.</t>
  </si>
  <si>
    <t>Támogató szolgálat</t>
  </si>
  <si>
    <t>Pályázati forrás</t>
  </si>
  <si>
    <t>bevételi</t>
  </si>
  <si>
    <t>Házisegítségnyújtás Sztg</t>
  </si>
  <si>
    <t>Települések</t>
  </si>
  <si>
    <t>átvét fejezettől</t>
  </si>
  <si>
    <t xml:space="preserve"> </t>
  </si>
  <si>
    <t>Közösségi ellátás</t>
  </si>
  <si>
    <t>Átvett pénzeszköz</t>
  </si>
  <si>
    <t>Működési c.átvett peszk.</t>
  </si>
  <si>
    <t>Felhalmozási c.peszk.</t>
  </si>
  <si>
    <t>saját bevétel</t>
  </si>
  <si>
    <t>közp.tám.</t>
  </si>
  <si>
    <t>önk.tám.Sztg</t>
  </si>
  <si>
    <t>önk.tám.települések</t>
  </si>
  <si>
    <t>fejezettől</t>
  </si>
  <si>
    <t>Játékvár Óvoda</t>
  </si>
  <si>
    <t>Jelzőrendszeres házi segítsny</t>
  </si>
  <si>
    <t>Házi segítségnyújtás települések</t>
  </si>
  <si>
    <t>igazgatás</t>
  </si>
  <si>
    <t>szociális</t>
  </si>
  <si>
    <t>Felhalm.c.pesz.Sztg</t>
  </si>
  <si>
    <t>Felhalmozási bevételek</t>
  </si>
  <si>
    <t>Szentgotthárdi Egyesített Óvodák és Bölcsóde</t>
  </si>
  <si>
    <t>Micimackó Óvoda Magyarlak</t>
  </si>
  <si>
    <t>Csillagvirág Óvoda Csörötnek</t>
  </si>
  <si>
    <t>Tótágas Bölcsőde</t>
  </si>
  <si>
    <t xml:space="preserve">Házisegítségnyújtás </t>
  </si>
  <si>
    <t>Jelzőrendszeres házi seg.ny.</t>
  </si>
  <si>
    <t>B</t>
  </si>
  <si>
    <t>Költségvetési bevételek</t>
  </si>
  <si>
    <t>Sztg és Kistérsége Egy. Óv.és Bölcs.</t>
  </si>
  <si>
    <t>3.1</t>
  </si>
  <si>
    <t>3.5</t>
  </si>
  <si>
    <t>Egyéb működési bevétel</t>
  </si>
  <si>
    <t>4.1</t>
  </si>
  <si>
    <t>Egyéb felhalmozási bevételek</t>
  </si>
  <si>
    <t>más önk.</t>
  </si>
  <si>
    <t>Költségvetési bevételek összesen</t>
  </si>
  <si>
    <t>C</t>
  </si>
  <si>
    <t>Előző évek maradv.igénybevétele</t>
  </si>
  <si>
    <t>Működési célra</t>
  </si>
  <si>
    <t>Felhalmozási célra</t>
  </si>
  <si>
    <t>A</t>
  </si>
  <si>
    <t>Költségvetési kiadások</t>
  </si>
  <si>
    <t>Működési kiadások</t>
  </si>
  <si>
    <t>Felhalmozási kiadások</t>
  </si>
  <si>
    <t>Pénzforgalom nélküli kiadás</t>
  </si>
  <si>
    <t>Egyéb pénzforgalom nélküli kiadás</t>
  </si>
  <si>
    <t>Költségvetési működési bevételek</t>
  </si>
  <si>
    <t>Előző évek mardv.igénybevétele</t>
  </si>
  <si>
    <t>Felhalmozási és tőkejellegű bev.</t>
  </si>
  <si>
    <t>Felhalmozási célú támogatások</t>
  </si>
  <si>
    <t>2.1</t>
  </si>
  <si>
    <t>Központosított előirányzatokból</t>
  </si>
  <si>
    <t>Felhalm.célra</t>
  </si>
  <si>
    <t xml:space="preserve">Költségvetési működési kiadás </t>
  </si>
  <si>
    <t>Társszoc/műkáh.kív</t>
  </si>
  <si>
    <t>települések</t>
  </si>
  <si>
    <t>kistérségi tagdíj</t>
  </si>
  <si>
    <t>családs;gyerkjólét</t>
  </si>
  <si>
    <t>Óvoda Mlak</t>
  </si>
  <si>
    <t>Óvoda Cs.</t>
  </si>
  <si>
    <t>Iskola Sztg</t>
  </si>
  <si>
    <t>Óvoda R</t>
  </si>
  <si>
    <t>fogl.eü</t>
  </si>
  <si>
    <t>fogl.eü.</t>
  </si>
  <si>
    <t>házi sny.</t>
  </si>
  <si>
    <t>jelzőrendsz.házi s.</t>
  </si>
  <si>
    <t>támogató</t>
  </si>
  <si>
    <t>Óvoda G</t>
  </si>
  <si>
    <t>lakosság</t>
  </si>
  <si>
    <t>e/Ft</t>
  </si>
  <si>
    <t>ellátott</t>
  </si>
  <si>
    <t>közösségi</t>
  </si>
  <si>
    <t>Alsószölnök</t>
  </si>
  <si>
    <t>Felsőszölnök</t>
  </si>
  <si>
    <t>Szakonyfalu</t>
  </si>
  <si>
    <t xml:space="preserve">Magyarlak </t>
  </si>
  <si>
    <t>Csörötnek</t>
  </si>
  <si>
    <t>Apátistvánfalva</t>
  </si>
  <si>
    <t>Kétvölgy</t>
  </si>
  <si>
    <t>Orfalu</t>
  </si>
  <si>
    <t>Gasztony</t>
  </si>
  <si>
    <t>Rönök</t>
  </si>
  <si>
    <t>Vasszentmihály</t>
  </si>
  <si>
    <t>Nemesmedves</t>
  </si>
  <si>
    <t>Rátót</t>
  </si>
  <si>
    <t>Rábagyarmat</t>
  </si>
  <si>
    <t>Szentgotthárd</t>
  </si>
  <si>
    <t>mindösszesen</t>
  </si>
  <si>
    <t>Szentgotthárd  és Térsége Önkormányzati Társulás</t>
  </si>
  <si>
    <t>Szentgotthárd  és Térsége</t>
  </si>
  <si>
    <t>Önkormányzati Társulás</t>
  </si>
  <si>
    <t>foglalkozásegészségügy</t>
  </si>
  <si>
    <t>MÁK</t>
  </si>
  <si>
    <t>Óvodapedagógusok bértámogatása 8 hó</t>
  </si>
  <si>
    <t>Óvodapedagógusok bértámogatása 4 hó</t>
  </si>
  <si>
    <t xml:space="preserve"> Állami támogatás jogcime</t>
  </si>
  <si>
    <t>Fajlagos mértéke</t>
  </si>
  <si>
    <t xml:space="preserve"> Mennyisége</t>
  </si>
  <si>
    <t xml:space="preserve"> Képzõdõ forrás</t>
  </si>
  <si>
    <t xml:space="preserve">             Ft</t>
  </si>
  <si>
    <t xml:space="preserve">II.1 </t>
  </si>
  <si>
    <t xml:space="preserve"> óvodapedagógusok nevelő munkáját közvetlenül segítők bértámogatása (8 hó)</t>
  </si>
  <si>
    <t xml:space="preserve"> óvodapedagógusok nevelő munkáját közvetlenül segítők bértámogatása (4 hó)</t>
  </si>
  <si>
    <t>II 2.</t>
  </si>
  <si>
    <t xml:space="preserve">III. </t>
  </si>
  <si>
    <t>Települési önkormányzatok szociális és gyermekjóléti feladatainak támogatása</t>
  </si>
  <si>
    <t>3 (aa)</t>
  </si>
  <si>
    <t>3 ( c )</t>
  </si>
  <si>
    <t>3 (d)</t>
  </si>
  <si>
    <t>3 (f)</t>
  </si>
  <si>
    <t>3 (j)</t>
  </si>
  <si>
    <t xml:space="preserve">        Bölcsődei ellátás</t>
  </si>
  <si>
    <t>Állami támogatás összesen :</t>
  </si>
  <si>
    <t>nappali</t>
  </si>
  <si>
    <t xml:space="preserve">átvett peszk </t>
  </si>
  <si>
    <t>tagdíj 250Ft/fő</t>
  </si>
  <si>
    <t xml:space="preserve">belső ellenőrzés </t>
  </si>
  <si>
    <t>Belső ell.</t>
  </si>
  <si>
    <t>sztg</t>
  </si>
  <si>
    <t>telep</t>
  </si>
  <si>
    <t>Magyarlak</t>
  </si>
  <si>
    <t>Segítők fő</t>
  </si>
  <si>
    <t>Normatíva igénylés alapján</t>
  </si>
  <si>
    <t>Fajlagos mérték Ft</t>
  </si>
  <si>
    <t>Mennyiség</t>
  </si>
  <si>
    <t>Összsesen Ft</t>
  </si>
  <si>
    <t>II.1.(1) 1</t>
  </si>
  <si>
    <t>II.1.(1) 2</t>
  </si>
  <si>
    <t>II.1.(3) 2</t>
  </si>
  <si>
    <t>II.1.(2) 2</t>
  </si>
  <si>
    <t>II.2.(1) 1 ; II.2.(8)1</t>
  </si>
  <si>
    <t>II.2.(1) 2 ; II.2.(8)2</t>
  </si>
  <si>
    <t>Település összesen:</t>
  </si>
  <si>
    <t>Mindösszesen:</t>
  </si>
  <si>
    <t>PedagógusII.kat.sorolt óvodapedag.kieg.tám.</t>
  </si>
  <si>
    <t>Műk.peszk.átv.normatíva Sztg</t>
  </si>
  <si>
    <t>Sztg normatíva</t>
  </si>
  <si>
    <t>Csillagvirág Óvoda</t>
  </si>
  <si>
    <t>MicimackóÓvoda</t>
  </si>
  <si>
    <t>Gond.Kp. Nappali</t>
  </si>
  <si>
    <t>Ped.II.</t>
  </si>
  <si>
    <t>Micimackó Óvoda</t>
  </si>
  <si>
    <t>tám</t>
  </si>
  <si>
    <t>műk.bev</t>
  </si>
  <si>
    <t>Szentgotthárdi Többcélú kistérségi</t>
  </si>
  <si>
    <t>árd  és Térsége Önkormányzati  Társulás</t>
  </si>
  <si>
    <t>Intézményei</t>
  </si>
  <si>
    <t>Teljes munkaidőre átszámított létszám</t>
  </si>
  <si>
    <t>11. melléklet</t>
  </si>
  <si>
    <t>Sorsz</t>
  </si>
  <si>
    <t>Intézmény és szakfeladat megnevezése</t>
  </si>
  <si>
    <t>Teljes</t>
  </si>
  <si>
    <t>rész</t>
  </si>
  <si>
    <t>megbíz.</t>
  </si>
  <si>
    <t>munkaidőben</t>
  </si>
  <si>
    <t>jogvisz-ban</t>
  </si>
  <si>
    <t>jóváhagy</t>
  </si>
  <si>
    <t>foglalkoztatott</t>
  </si>
  <si>
    <t>foglalk.</t>
  </si>
  <si>
    <t>létsz.össz</t>
  </si>
  <si>
    <t>Szentgotthárd és Kistérsége Egyesített Óvodák és Bölcsőde</t>
  </si>
  <si>
    <t>ebből pedagógus</t>
  </si>
  <si>
    <t>Micimackó Tagóvoda Magyarlak</t>
  </si>
  <si>
    <t>Csillagvirág Tagóvoda Csörötnek</t>
  </si>
  <si>
    <t>ebből szakalkalmazott</t>
  </si>
  <si>
    <t>Nappali ellátás</t>
  </si>
  <si>
    <t>Szociális étkeztetés</t>
  </si>
  <si>
    <t>Házi segítségnyújtás</t>
  </si>
  <si>
    <t>Jelzőrendszeres házi segítsségnyújtás</t>
  </si>
  <si>
    <t>Létszám összesen:</t>
  </si>
  <si>
    <t>7.sz.melléklet</t>
  </si>
  <si>
    <t>Me.: e/Ft</t>
  </si>
  <si>
    <t>Sor-sz.</t>
  </si>
  <si>
    <t>Megnevezés</t>
  </si>
  <si>
    <t>Bevétel</t>
  </si>
  <si>
    <t>Kiadás</t>
  </si>
  <si>
    <t>Támogatást biztosító megnevezése</t>
  </si>
  <si>
    <t>Támogatás összesen</t>
  </si>
  <si>
    <t>Előbbiből terv évi támogatás</t>
  </si>
  <si>
    <t>Terv évet megelőző kiadás</t>
  </si>
  <si>
    <t>Terv évben</t>
  </si>
  <si>
    <t>További években</t>
  </si>
  <si>
    <t>Összes kiadás</t>
  </si>
  <si>
    <t>I.</t>
  </si>
  <si>
    <t>Társuláson belül megvalósuló</t>
  </si>
  <si>
    <t>Hitelteher bemutatása</t>
  </si>
  <si>
    <t>8.sz.melléklet</t>
  </si>
  <si>
    <t>Me.:e/Ft</t>
  </si>
  <si>
    <t>felvétel</t>
  </si>
  <si>
    <t>Törlesztett</t>
  </si>
  <si>
    <t xml:space="preserve">éve </t>
  </si>
  <si>
    <t>összege</t>
  </si>
  <si>
    <t>Hiteltörlesztés :</t>
  </si>
  <si>
    <t>Év végi záró hitel állomány :</t>
  </si>
  <si>
    <t>Hitelkamat teher  éves összege</t>
  </si>
  <si>
    <t xml:space="preserve">Szentgotthárd  és Térsége Önkormányzati Társulás több éves kihatással járó felhalmozási és működési </t>
  </si>
  <si>
    <t>előirányzata éves bontásban</t>
  </si>
  <si>
    <t>9.sz.melléklet</t>
  </si>
  <si>
    <t xml:space="preserve">Me.: e/Ft </t>
  </si>
  <si>
    <t>Feladat</t>
  </si>
  <si>
    <t>Ebből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</si>
  <si>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</si>
  <si>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</si>
  <si>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</si>
  <si>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</si>
  <si>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</si>
  <si>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</si>
  <si>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</si>
  <si>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</si>
  <si>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</si>
  <si>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Beruházási kiadások</t>
  </si>
  <si>
    <r>
      <t xml:space="preserve"> </t>
    </r>
    <r>
      <rPr>
        <b/>
        <sz val="12"/>
        <rFont val="Arial"/>
        <family val="2"/>
      </rPr>
      <t>Működési kiadások</t>
    </r>
  </si>
  <si>
    <t>10.sz.melléklet</t>
  </si>
  <si>
    <t>Sor- sz.</t>
  </si>
  <si>
    <t>Jogcím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</si>
  <si>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</si>
  <si>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</si>
  <si>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</si>
  <si>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</si>
  <si>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</si>
  <si>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</si>
  <si>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</si>
  <si>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</si>
  <si>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</si>
  <si>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sávos %</t>
  </si>
  <si>
    <t>Ellátottak térítési díjának, ill. kártérítésének méltányossági alapon történő elengedése</t>
  </si>
  <si>
    <t>Lakosság részére lakásépítéshez, lakásfelújytáshoz nyújtott kölcsönök elengedése</t>
  </si>
  <si>
    <t xml:space="preserve">Helyiségek, eszközök hasznosításából származó bevételből nyújtott kedvezmény, mentesség </t>
  </si>
  <si>
    <t>Egyéb nyújtott kedvezmény vagy kölcsön elengedése.</t>
  </si>
  <si>
    <t>2.számú melléklet</t>
  </si>
  <si>
    <t>MEGNEVEZÉS</t>
  </si>
  <si>
    <t>Sorszám</t>
  </si>
  <si>
    <t>Saját bevétel és adósságot keletkeztető ügyletből eredő fizetési kötelezettség összegei</t>
  </si>
  <si>
    <t>ÖSSZESEN 7=(3+4+5+6)</t>
  </si>
  <si>
    <t>Helyi adók</t>
  </si>
  <si>
    <t>Önkormányzati vagyon és vagyoni értékű jog értékesítése</t>
  </si>
  <si>
    <t>Osztalék, koncessziós díjak</t>
  </si>
  <si>
    <t>Bírság-, pótlék- és díjbevételek</t>
  </si>
  <si>
    <t>Tárgyi eszközök. Immateriális javak értékesítéséből származó bevétel</t>
  </si>
  <si>
    <t>Részvények, részesedések értékesítése</t>
  </si>
  <si>
    <t>Vállalat értékesítésből, privatizációból származó bevételek</t>
  </si>
  <si>
    <t xml:space="preserve">Kezességvállalással kapcsolatos megtérülés </t>
  </si>
  <si>
    <t>Saját bevételek (01+…+07)</t>
  </si>
  <si>
    <t>Saját bevételek (08.sor) 50%-a</t>
  </si>
  <si>
    <t>Előző években keletkeztetett tárgyévi fizetési kötelezettség (11+…+17)</t>
  </si>
  <si>
    <t>Felvett, átvállalt hitel és annak tőketartozása</t>
  </si>
  <si>
    <t>Felvett, átvállalt kölcsön és annak tőketartozása</t>
  </si>
  <si>
    <t>Hitelviszony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</si>
  <si>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</si>
  <si>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</si>
  <si>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</si>
  <si>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</si>
  <si>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</si>
  <si>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(10+18)</t>
  </si>
  <si>
    <t>Fizetési kötelezettséggel csökkentett saját bevétel (09-26)</t>
  </si>
  <si>
    <t>Szentgotthárd és Térsége Önkormányzati Társulás</t>
  </si>
  <si>
    <t>1. számú melléklet</t>
  </si>
  <si>
    <t>3. számú melléklet</t>
  </si>
  <si>
    <t>4. számú melléklet</t>
  </si>
  <si>
    <t>5.számú melléklet</t>
  </si>
  <si>
    <t>6.számúmelléklet</t>
  </si>
  <si>
    <t>feladatainak támogatása</t>
  </si>
  <si>
    <t>13. számúmelléklet</t>
  </si>
  <si>
    <t>12. számú melléklet</t>
  </si>
  <si>
    <t>8/a. számú melléklet</t>
  </si>
  <si>
    <t>ezer Ft-ban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</si>
  <si>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</si>
  <si>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</si>
  <si>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</si>
  <si>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</si>
  <si>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</si>
  <si>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</si>
  <si>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</si>
  <si>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</si>
  <si>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</si>
  <si>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</si>
  <si>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</si>
  <si>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</si>
  <si>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Hitel,kötvény</t>
  </si>
  <si>
    <t>Pénzmaradvány</t>
  </si>
  <si>
    <t>Bevételek összesen (1-4)</t>
  </si>
  <si>
    <t>Kiadások</t>
  </si>
  <si>
    <t>Felújítási kiadások</t>
  </si>
  <si>
    <t>Fejlesztési kiadások</t>
  </si>
  <si>
    <t xml:space="preserve">Tartalék felhasználása     </t>
  </si>
  <si>
    <t>Folyószámla hitel törl.</t>
  </si>
  <si>
    <t>Kiadások összesen (6-10)</t>
  </si>
  <si>
    <t>Egyenleg (havi záró pénzállomány</t>
  </si>
  <si>
    <t>Kondorfa</t>
  </si>
  <si>
    <t>Családsegítő</t>
  </si>
  <si>
    <t>Óvodaműködtetés támogatás 8 hó napi 8ó</t>
  </si>
  <si>
    <t xml:space="preserve">Óvodaműködtetés támogatás 8 hó </t>
  </si>
  <si>
    <t>II.4.</t>
  </si>
  <si>
    <t>Köznevelési intézmények műk.kapcs.</t>
  </si>
  <si>
    <t>ebből</t>
  </si>
  <si>
    <t>Család és Gyermekjóléti Szolgálat</t>
  </si>
  <si>
    <t>Család és Gyermekjóléti Központ</t>
  </si>
  <si>
    <t>Támogató szolgálat - alaptámogatás</t>
  </si>
  <si>
    <t>Támogató szolgálat - teljesítménytámogatás</t>
  </si>
  <si>
    <t>Közösségi alapellátás-alaptámogatás</t>
  </si>
  <si>
    <t>Közösségi alapellátás-teljesítménytámogatás</t>
  </si>
  <si>
    <t>Időskoruak nappali intézményi ellátás</t>
  </si>
  <si>
    <t xml:space="preserve">Gyermekek napközbeni ellátása </t>
  </si>
  <si>
    <t>II.5.a (1)</t>
  </si>
  <si>
    <t>II.5.b (1)</t>
  </si>
  <si>
    <t>Köznev.működt.kieg.tám 8 hó</t>
  </si>
  <si>
    <t>Köznev.működt.kieg.tám 4 hó</t>
  </si>
  <si>
    <t>közös felbelső ell.</t>
  </si>
  <si>
    <t>álltámsztgálltámtelep</t>
  </si>
  <si>
    <t>Házisegítségnyújtás  szoc.seg.</t>
  </si>
  <si>
    <t>Házisegítségnyújtás  szem.gond.</t>
  </si>
  <si>
    <t>Családsegítő és Gyerekjóléti Központ</t>
  </si>
  <si>
    <t>házi tel</t>
  </si>
  <si>
    <t>házi seg.</t>
  </si>
  <si>
    <t xml:space="preserve">egyéb </t>
  </si>
  <si>
    <t>egyéb nem közös</t>
  </si>
  <si>
    <t>átvett pénzeszköz</t>
  </si>
  <si>
    <t>fejezettől átvett peszk</t>
  </si>
  <si>
    <t>Felhalm.c.peszkönk.</t>
  </si>
  <si>
    <t>Szentgotthárdi önk</t>
  </si>
  <si>
    <t>Működési átvett pénzeszközöktámogatások</t>
  </si>
  <si>
    <t>Műk.átvett peszk fejezet</t>
  </si>
  <si>
    <t xml:space="preserve">        Gyermekgond.kieg.tám.</t>
  </si>
  <si>
    <t>óvodapedagógusok bértmogatása</t>
  </si>
  <si>
    <t>2018. évi költségvetésének összevont mérlege</t>
  </si>
  <si>
    <t>2018. évi</t>
  </si>
  <si>
    <t>2018. évi számított kiadási előirányzat</t>
  </si>
  <si>
    <t>2018. évi működési és felhalmozási kiadások előirányzata</t>
  </si>
  <si>
    <t>2018. évi összevont mérleg megbontása</t>
  </si>
  <si>
    <t>2018. évi normatíva megosztás</t>
  </si>
  <si>
    <t>Szentgotthárd  és Térsége Önkormányzati Társulás 2018. évi Európai Uniós projektjei</t>
  </si>
  <si>
    <t>2018. évi előirányzat felhasználási ütemterv</t>
  </si>
  <si>
    <t>Szentgotthárd  és Térsége Önkormányzati Társulás 2018. évi közvetett támogatásai</t>
  </si>
  <si>
    <t>Gyereklétszám (fő) 8 hó</t>
  </si>
  <si>
    <t>Gyereklétszám arányosítva 8 hó</t>
  </si>
  <si>
    <t>Gyereklétszám (fő) 4 hó</t>
  </si>
  <si>
    <t>Gyereklétszám arányosítva 4 hó</t>
  </si>
  <si>
    <t>Óvodapedagógusok bértámogatása pótlólagos összeg</t>
  </si>
  <si>
    <t>Óvodapedagógusok nevelő munkáját közvetlenül segítők bértámogatása 8 hó</t>
  </si>
  <si>
    <t>Óvodapedagógusok nevelő munkáját közvetlenül segítők bértámogatása 4 hó</t>
  </si>
  <si>
    <t>Óvodaműködtetés támogatása 8 hó</t>
  </si>
  <si>
    <t>Óvodaműködtetés támogatása 4 hó</t>
  </si>
  <si>
    <t>.</t>
  </si>
  <si>
    <t>2018 év</t>
  </si>
  <si>
    <t>Apát</t>
  </si>
  <si>
    <t>Kétv</t>
  </si>
  <si>
    <t>Orf</t>
  </si>
  <si>
    <t>Kfa</t>
  </si>
  <si>
    <t>házi segny, család és gyjólét</t>
  </si>
  <si>
    <t>házi segny</t>
  </si>
  <si>
    <t>családs.</t>
  </si>
  <si>
    <t>autó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</si>
</sst>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#,##0.0"/>
    <numFmt numFmtId="167" formatCode="[$-40E]yyyy\.\ mmmm\ d\."/>
    <numFmt numFmtId="168" formatCode="yy/mm/dd"/>
    <numFmt numFmtId="169" formatCode="#,##0;\-#,##0"/>
    <numFmt numFmtId="170" formatCode="#,##0.0_ ;\-#,##0.0\ "/>
    <numFmt numFmtId="171" formatCode="#,##0.000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;\-#,##0.0"/>
    <numFmt numFmtId="177" formatCode="#,##0.0000"/>
    <numFmt numFmtId="178" formatCode="0.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3"/>
      <color indexed="8"/>
      <name val="Arial CE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sz val="12"/>
      <color indexed="8"/>
      <name val="Arial CE"/>
      <family val="0"/>
    </font>
    <font>
      <u val="single"/>
      <sz val="12"/>
      <color indexed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0" xfId="0" applyNumberForma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2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1" fillId="0" borderId="17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3" fontId="1" fillId="0" borderId="3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27" xfId="0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35" xfId="0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3" fontId="1" fillId="0" borderId="4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0" fillId="0" borderId="32" xfId="0" applyNumberFormat="1" applyBorder="1" applyAlignment="1">
      <alignment/>
    </xf>
    <xf numFmtId="3" fontId="1" fillId="0" borderId="47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164" fontId="1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40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4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51" xfId="0" applyFont="1" applyBorder="1" applyAlignment="1">
      <alignment/>
    </xf>
    <xf numFmtId="16" fontId="1" fillId="0" borderId="22" xfId="4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1" fillId="0" borderId="29" xfId="0" applyNumberFormat="1" applyFont="1" applyBorder="1" applyAlignment="1">
      <alignment wrapText="1"/>
    </xf>
    <xf numFmtId="166" fontId="1" fillId="0" borderId="52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5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34" xfId="0" applyNumberFormat="1" applyFont="1" applyBorder="1" applyAlignment="1">
      <alignment/>
    </xf>
    <xf numFmtId="166" fontId="0" fillId="0" borderId="39" xfId="0" applyNumberFormat="1" applyBorder="1" applyAlignment="1">
      <alignment/>
    </xf>
    <xf numFmtId="166" fontId="1" fillId="0" borderId="39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166" fontId="1" fillId="0" borderId="47" xfId="0" applyNumberFormat="1" applyFont="1" applyBorder="1" applyAlignment="1">
      <alignment/>
    </xf>
    <xf numFmtId="166" fontId="1" fillId="0" borderId="54" xfId="0" applyNumberFormat="1" applyFont="1" applyBorder="1" applyAlignment="1">
      <alignment/>
    </xf>
    <xf numFmtId="166" fontId="0" fillId="0" borderId="27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55" xfId="0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1" fillId="0" borderId="52" xfId="0" applyFont="1" applyBorder="1" applyAlignment="1">
      <alignment horizontal="center"/>
    </xf>
    <xf numFmtId="166" fontId="1" fillId="0" borderId="37" xfId="0" applyNumberFormat="1" applyFont="1" applyBorder="1" applyAlignment="1">
      <alignment wrapText="1"/>
    </xf>
    <xf numFmtId="166" fontId="0" fillId="0" borderId="52" xfId="0" applyNumberFormat="1" applyBorder="1" applyAlignment="1">
      <alignment/>
    </xf>
    <xf numFmtId="166" fontId="1" fillId="0" borderId="45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0" xfId="0" applyFont="1" applyBorder="1" applyAlignment="1">
      <alignment wrapText="1"/>
    </xf>
    <xf numFmtId="164" fontId="1" fillId="0" borderId="3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13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31" xfId="0" applyFont="1" applyBorder="1" applyAlignment="1">
      <alignment/>
    </xf>
    <xf numFmtId="164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3" fontId="0" fillId="0" borderId="37" xfId="0" applyNumberFormat="1" applyBorder="1" applyAlignment="1">
      <alignment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56" xfId="0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9" xfId="0" applyNumberFormat="1" applyFont="1" applyBorder="1" applyAlignment="1">
      <alignment/>
    </xf>
    <xf numFmtId="16" fontId="1" fillId="0" borderId="19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3" fontId="0" fillId="0" borderId="5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7" xfId="0" applyFont="1" applyBorder="1" applyAlignment="1">
      <alignment/>
    </xf>
    <xf numFmtId="3" fontId="0" fillId="0" borderId="52" xfId="0" applyNumberFormat="1" applyBorder="1" applyAlignment="1">
      <alignment/>
    </xf>
    <xf numFmtId="164" fontId="0" fillId="0" borderId="52" xfId="0" applyNumberFormat="1" applyBorder="1" applyAlignment="1">
      <alignment/>
    </xf>
    <xf numFmtId="0" fontId="1" fillId="0" borderId="52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1" fillId="0" borderId="3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7" xfId="0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7" fillId="0" borderId="33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7" fillId="0" borderId="60" xfId="0" applyNumberFormat="1" applyFont="1" applyBorder="1" applyAlignment="1">
      <alignment/>
    </xf>
    <xf numFmtId="166" fontId="7" fillId="0" borderId="68" xfId="0" applyNumberFormat="1" applyFont="1" applyBorder="1" applyAlignment="1">
      <alignment/>
    </xf>
    <xf numFmtId="166" fontId="7" fillId="0" borderId="63" xfId="0" applyNumberFormat="1" applyFont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7" fillId="0" borderId="68" xfId="0" applyFont="1" applyBorder="1" applyAlignment="1">
      <alignment/>
    </xf>
    <xf numFmtId="3" fontId="7" fillId="0" borderId="68" xfId="0" applyNumberFormat="1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3" xfId="0" applyFont="1" applyBorder="1" applyAlignment="1">
      <alignment/>
    </xf>
    <xf numFmtId="3" fontId="7" fillId="0" borderId="63" xfId="0" applyNumberFormat="1" applyFont="1" applyBorder="1" applyAlignment="1">
      <alignment/>
    </xf>
    <xf numFmtId="3" fontId="7" fillId="0" borderId="68" xfId="0" applyNumberFormat="1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37" xfId="0" applyFont="1" applyBorder="1" applyAlignment="1">
      <alignment/>
    </xf>
    <xf numFmtId="3" fontId="7" fillId="0" borderId="41" xfId="0" applyNumberFormat="1" applyFont="1" applyBorder="1" applyAlignment="1">
      <alignment/>
    </xf>
    <xf numFmtId="166" fontId="7" fillId="0" borderId="64" xfId="0" applyNumberFormat="1" applyFont="1" applyBorder="1" applyAlignment="1">
      <alignment/>
    </xf>
    <xf numFmtId="166" fontId="7" fillId="0" borderId="69" xfId="0" applyNumberFormat="1" applyFont="1" applyBorder="1" applyAlignment="1">
      <alignment/>
    </xf>
    <xf numFmtId="166" fontId="7" fillId="0" borderId="30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0" fontId="7" fillId="0" borderId="69" xfId="0" applyFont="1" applyBorder="1" applyAlignment="1">
      <alignment/>
    </xf>
    <xf numFmtId="3" fontId="7" fillId="0" borderId="69" xfId="0" applyNumberFormat="1" applyFont="1" applyBorder="1" applyAlignment="1">
      <alignment/>
    </xf>
    <xf numFmtId="0" fontId="7" fillId="0" borderId="49" xfId="0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71" xfId="0" applyNumberFormat="1" applyBorder="1" applyAlignment="1">
      <alignment/>
    </xf>
    <xf numFmtId="166" fontId="0" fillId="0" borderId="60" xfId="0" applyNumberFormat="1" applyBorder="1" applyAlignment="1">
      <alignment/>
    </xf>
    <xf numFmtId="166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58" xfId="0" applyNumberFormat="1" applyBorder="1" applyAlignment="1">
      <alignment/>
    </xf>
    <xf numFmtId="0" fontId="0" fillId="0" borderId="74" xfId="0" applyBorder="1" applyAlignment="1">
      <alignment/>
    </xf>
    <xf numFmtId="3" fontId="0" fillId="0" borderId="74" xfId="0" applyNumberFormat="1" applyBorder="1" applyAlignment="1">
      <alignment/>
    </xf>
    <xf numFmtId="166" fontId="0" fillId="0" borderId="75" xfId="0" applyNumberFormat="1" applyBorder="1" applyAlignment="1">
      <alignment/>
    </xf>
    <xf numFmtId="166" fontId="0" fillId="0" borderId="66" xfId="0" applyNumberFormat="1" applyBorder="1" applyAlignment="1">
      <alignment/>
    </xf>
    <xf numFmtId="3" fontId="0" fillId="0" borderId="75" xfId="0" applyNumberFormat="1" applyBorder="1" applyAlignment="1">
      <alignment/>
    </xf>
    <xf numFmtId="0" fontId="0" fillId="0" borderId="75" xfId="0" applyBorder="1" applyAlignment="1">
      <alignment/>
    </xf>
    <xf numFmtId="3" fontId="0" fillId="0" borderId="66" xfId="0" applyNumberFormat="1" applyBorder="1" applyAlignment="1">
      <alignment/>
    </xf>
    <xf numFmtId="166" fontId="0" fillId="0" borderId="64" xfId="0" applyNumberFormat="1" applyBorder="1" applyAlignment="1">
      <alignment/>
    </xf>
    <xf numFmtId="0" fontId="3" fillId="0" borderId="51" xfId="0" applyFont="1" applyBorder="1" applyAlignment="1">
      <alignment/>
    </xf>
    <xf numFmtId="0" fontId="3" fillId="0" borderId="71" xfId="0" applyFont="1" applyBorder="1" applyAlignment="1">
      <alignment/>
    </xf>
    <xf numFmtId="3" fontId="3" fillId="0" borderId="34" xfId="0" applyNumberFormat="1" applyFont="1" applyBorder="1" applyAlignment="1">
      <alignment/>
    </xf>
    <xf numFmtId="166" fontId="3" fillId="0" borderId="60" xfId="0" applyNumberFormat="1" applyFont="1" applyBorder="1" applyAlignment="1">
      <alignment/>
    </xf>
    <xf numFmtId="166" fontId="3" fillId="0" borderId="76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1" xfId="0" applyNumberFormat="1" applyFont="1" applyBorder="1" applyAlignment="1">
      <alignment/>
    </xf>
    <xf numFmtId="166" fontId="3" fillId="0" borderId="55" xfId="0" applyNumberFormat="1" applyFont="1" applyBorder="1" applyAlignment="1">
      <alignment/>
    </xf>
    <xf numFmtId="166" fontId="3" fillId="0" borderId="77" xfId="0" applyNumberFormat="1" applyFont="1" applyBorder="1" applyAlignment="1">
      <alignment/>
    </xf>
    <xf numFmtId="166" fontId="3" fillId="0" borderId="57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3" fillId="0" borderId="77" xfId="0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4" xfId="0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0" fontId="3" fillId="0" borderId="55" xfId="0" applyFont="1" applyBorder="1" applyAlignment="1">
      <alignment/>
    </xf>
    <xf numFmtId="3" fontId="8" fillId="0" borderId="64" xfId="0" applyNumberFormat="1" applyFont="1" applyBorder="1" applyAlignment="1">
      <alignment/>
    </xf>
    <xf numFmtId="0" fontId="7" fillId="0" borderId="31" xfId="0" applyFont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0" fillId="0" borderId="60" xfId="0" applyNumberFormat="1" applyBorder="1" applyAlignment="1">
      <alignment/>
    </xf>
    <xf numFmtId="3" fontId="3" fillId="0" borderId="5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0" fillId="0" borderId="0" xfId="56">
      <alignment/>
      <protection/>
    </xf>
    <xf numFmtId="3" fontId="10" fillId="0" borderId="0" xfId="57" applyNumberFormat="1" applyFont="1">
      <alignment/>
      <protection/>
    </xf>
    <xf numFmtId="3" fontId="10" fillId="0" borderId="0" xfId="57" applyNumberFormat="1" applyFont="1" applyBorder="1">
      <alignment/>
      <protection/>
    </xf>
    <xf numFmtId="3" fontId="10" fillId="0" borderId="79" xfId="57" applyNumberFormat="1" applyFont="1" applyBorder="1">
      <alignment/>
      <protection/>
    </xf>
    <xf numFmtId="3" fontId="10" fillId="0" borderId="0" xfId="56" applyNumberFormat="1" applyFont="1">
      <alignment/>
      <protection/>
    </xf>
    <xf numFmtId="3" fontId="9" fillId="0" borderId="0" xfId="57" applyNumberFormat="1" applyFont="1">
      <alignment/>
      <protection/>
    </xf>
    <xf numFmtId="3" fontId="10" fillId="0" borderId="80" xfId="57" applyNumberFormat="1" applyFont="1" applyBorder="1">
      <alignment/>
      <protection/>
    </xf>
    <xf numFmtId="3" fontId="10" fillId="0" borderId="81" xfId="57" applyNumberFormat="1" applyFont="1" applyBorder="1">
      <alignment/>
      <protection/>
    </xf>
    <xf numFmtId="3" fontId="10" fillId="0" borderId="82" xfId="57" applyNumberFormat="1" applyFont="1" applyBorder="1">
      <alignment/>
      <protection/>
    </xf>
    <xf numFmtId="3" fontId="10" fillId="0" borderId="83" xfId="57" applyNumberFormat="1" applyFont="1" applyBorder="1">
      <alignment/>
      <protection/>
    </xf>
    <xf numFmtId="3" fontId="10" fillId="0" borderId="84" xfId="57" applyNumberFormat="1" applyFont="1" applyBorder="1">
      <alignment/>
      <protection/>
    </xf>
    <xf numFmtId="3" fontId="10" fillId="0" borderId="85" xfId="57" applyNumberFormat="1" applyFont="1" applyBorder="1">
      <alignment/>
      <protection/>
    </xf>
    <xf numFmtId="3" fontId="10" fillId="0" borderId="86" xfId="57" applyNumberFormat="1" applyFont="1" applyBorder="1">
      <alignment/>
      <protection/>
    </xf>
    <xf numFmtId="3" fontId="10" fillId="0" borderId="87" xfId="57" applyNumberFormat="1" applyFont="1" applyBorder="1" applyAlignment="1">
      <alignment horizontal="center"/>
      <protection/>
    </xf>
    <xf numFmtId="3" fontId="10" fillId="0" borderId="0" xfId="57" applyNumberFormat="1" applyFont="1" applyAlignment="1">
      <alignment horizontal="center"/>
      <protection/>
    </xf>
    <xf numFmtId="3" fontId="10" fillId="0" borderId="88" xfId="57" applyNumberFormat="1" applyFont="1" applyBorder="1" applyAlignment="1">
      <alignment horizontal="center"/>
      <protection/>
    </xf>
    <xf numFmtId="3" fontId="10" fillId="0" borderId="89" xfId="57" applyNumberFormat="1" applyFont="1" applyBorder="1" applyAlignment="1">
      <alignment horizontal="center"/>
      <protection/>
    </xf>
    <xf numFmtId="3" fontId="10" fillId="0" borderId="0" xfId="56" applyNumberFormat="1" applyFont="1" applyAlignment="1">
      <alignment horizontal="center"/>
      <protection/>
    </xf>
    <xf numFmtId="3" fontId="0" fillId="0" borderId="0" xfId="56" applyNumberFormat="1">
      <alignment/>
      <protection/>
    </xf>
    <xf numFmtId="49" fontId="10" fillId="0" borderId="90" xfId="57" applyNumberFormat="1" applyFont="1" applyBorder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3" fontId="11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3" fontId="11" fillId="0" borderId="90" xfId="57" applyNumberFormat="1" applyFont="1" applyBorder="1" applyAlignment="1">
      <alignment horizontal="left"/>
      <protection/>
    </xf>
    <xf numFmtId="49" fontId="11" fillId="0" borderId="90" xfId="57" applyNumberFormat="1" applyFont="1" applyBorder="1" applyAlignment="1">
      <alignment horizontal="left"/>
      <protection/>
    </xf>
    <xf numFmtId="3" fontId="12" fillId="0" borderId="0" xfId="57" applyNumberFormat="1" applyFont="1">
      <alignment/>
      <protection/>
    </xf>
    <xf numFmtId="3" fontId="11" fillId="0" borderId="85" xfId="57" applyNumberFormat="1" applyFont="1" applyBorder="1">
      <alignment/>
      <protection/>
    </xf>
    <xf numFmtId="3" fontId="11" fillId="0" borderId="79" xfId="57" applyNumberFormat="1" applyFont="1" applyBorder="1">
      <alignment/>
      <protection/>
    </xf>
    <xf numFmtId="3" fontId="10" fillId="0" borderId="91" xfId="57" applyNumberFormat="1" applyFont="1" applyBorder="1" applyAlignment="1">
      <alignment horizontal="center"/>
      <protection/>
    </xf>
    <xf numFmtId="3" fontId="10" fillId="0" borderId="90" xfId="57" applyNumberFormat="1" applyFont="1" applyBorder="1" applyAlignment="1">
      <alignment horizontal="center"/>
      <protection/>
    </xf>
    <xf numFmtId="3" fontId="10" fillId="0" borderId="0" xfId="57" applyNumberFormat="1" applyFont="1" applyAlignment="1">
      <alignment horizontal="left"/>
      <protection/>
    </xf>
    <xf numFmtId="3" fontId="10" fillId="0" borderId="85" xfId="57" applyNumberFormat="1" applyFont="1" applyBorder="1">
      <alignment/>
      <protection/>
    </xf>
    <xf numFmtId="3" fontId="10" fillId="0" borderId="0" xfId="57" applyNumberFormat="1" applyFont="1">
      <alignment/>
      <protection/>
    </xf>
    <xf numFmtId="3" fontId="10" fillId="0" borderId="79" xfId="57" applyNumberFormat="1" applyFont="1" applyBorder="1">
      <alignment/>
      <protection/>
    </xf>
    <xf numFmtId="3" fontId="10" fillId="0" borderId="91" xfId="57" applyNumberFormat="1" applyFont="1" applyBorder="1" applyAlignment="1">
      <alignment horizontal="left"/>
      <protection/>
    </xf>
    <xf numFmtId="3" fontId="10" fillId="0" borderId="0" xfId="57" applyNumberFormat="1" applyFont="1" applyAlignment="1">
      <alignment horizontal="center"/>
      <protection/>
    </xf>
    <xf numFmtId="0" fontId="13" fillId="0" borderId="0" xfId="0" applyFont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68" fillId="4" borderId="0" xfId="0" applyFont="1" applyFill="1" applyAlignment="1">
      <alignment/>
    </xf>
    <xf numFmtId="0" fontId="69" fillId="0" borderId="0" xfId="0" applyFont="1" applyAlignment="1">
      <alignment/>
    </xf>
    <xf numFmtId="3" fontId="69" fillId="0" borderId="0" xfId="0" applyNumberFormat="1" applyFont="1" applyAlignment="1">
      <alignment/>
    </xf>
    <xf numFmtId="3" fontId="14" fillId="1" borderId="23" xfId="0" applyNumberFormat="1" applyFont="1" applyFill="1" applyBorder="1" applyAlignment="1">
      <alignment horizontal="center"/>
    </xf>
    <xf numFmtId="3" fontId="14" fillId="4" borderId="22" xfId="0" applyNumberFormat="1" applyFont="1" applyFill="1" applyBorder="1" applyAlignment="1">
      <alignment/>
    </xf>
    <xf numFmtId="3" fontId="14" fillId="1" borderId="20" xfId="0" applyNumberFormat="1" applyFont="1" applyFill="1" applyBorder="1" applyAlignment="1">
      <alignment/>
    </xf>
    <xf numFmtId="171" fontId="14" fillId="0" borderId="22" xfId="0" applyNumberFormat="1" applyFont="1" applyBorder="1" applyAlignment="1">
      <alignment/>
    </xf>
    <xf numFmtId="0" fontId="69" fillId="1" borderId="14" xfId="0" applyFont="1" applyFill="1" applyBorder="1" applyAlignment="1">
      <alignment horizontal="left"/>
    </xf>
    <xf numFmtId="0" fontId="69" fillId="1" borderId="15" xfId="0" applyFont="1" applyFill="1" applyBorder="1" applyAlignment="1">
      <alignment horizontal="left"/>
    </xf>
    <xf numFmtId="171" fontId="14" fillId="1" borderId="15" xfId="0" applyNumberFormat="1" applyFont="1" applyFill="1" applyBorder="1" applyAlignment="1">
      <alignment/>
    </xf>
    <xf numFmtId="171" fontId="14" fillId="1" borderId="16" xfId="0" applyNumberFormat="1" applyFont="1" applyFill="1" applyBorder="1" applyAlignment="1">
      <alignment/>
    </xf>
    <xf numFmtId="3" fontId="70" fillId="0" borderId="22" xfId="0" applyNumberFormat="1" applyFont="1" applyBorder="1" applyAlignment="1">
      <alignment horizontal="center"/>
    </xf>
    <xf numFmtId="0" fontId="69" fillId="0" borderId="22" xfId="0" applyFont="1" applyBorder="1" applyAlignment="1">
      <alignment/>
    </xf>
    <xf numFmtId="3" fontId="15" fillId="1" borderId="20" xfId="0" applyNumberFormat="1" applyFont="1" applyFill="1" applyBorder="1" applyAlignment="1">
      <alignment/>
    </xf>
    <xf numFmtId="3" fontId="15" fillId="4" borderId="22" xfId="0" applyNumberFormat="1" applyFont="1" applyFill="1" applyBorder="1" applyAlignment="1">
      <alignment/>
    </xf>
    <xf numFmtId="166" fontId="69" fillId="4" borderId="22" xfId="0" applyNumberFormat="1" applyFont="1" applyFill="1" applyBorder="1" applyAlignment="1">
      <alignment/>
    </xf>
    <xf numFmtId="3" fontId="69" fillId="0" borderId="22" xfId="0" applyNumberFormat="1" applyFont="1" applyBorder="1" applyAlignment="1">
      <alignment/>
    </xf>
    <xf numFmtId="4" fontId="69" fillId="4" borderId="22" xfId="0" applyNumberFormat="1" applyFont="1" applyFill="1" applyBorder="1" applyAlignment="1">
      <alignment/>
    </xf>
    <xf numFmtId="0" fontId="69" fillId="0" borderId="22" xfId="0" applyFont="1" applyBorder="1" applyAlignment="1">
      <alignment vertical="center"/>
    </xf>
    <xf numFmtId="0" fontId="69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vertical="center"/>
    </xf>
    <xf numFmtId="3" fontId="15" fillId="1" borderId="20" xfId="0" applyNumberFormat="1" applyFont="1" applyFill="1" applyBorder="1" applyAlignment="1">
      <alignment vertical="center"/>
    </xf>
    <xf numFmtId="3" fontId="15" fillId="4" borderId="22" xfId="0" applyNumberFormat="1" applyFont="1" applyFill="1" applyBorder="1" applyAlignment="1">
      <alignment vertical="center"/>
    </xf>
    <xf numFmtId="4" fontId="69" fillId="4" borderId="22" xfId="0" applyNumberFormat="1" applyFont="1" applyFill="1" applyBorder="1" applyAlignment="1">
      <alignment vertical="center"/>
    </xf>
    <xf numFmtId="3" fontId="69" fillId="0" borderId="22" xfId="0" applyNumberFormat="1" applyFont="1" applyBorder="1" applyAlignment="1">
      <alignment vertical="center"/>
    </xf>
    <xf numFmtId="0" fontId="69" fillId="0" borderId="22" xfId="0" applyFont="1" applyBorder="1" applyAlignment="1">
      <alignment vertical="center" wrapText="1"/>
    </xf>
    <xf numFmtId="3" fontId="15" fillId="1" borderId="17" xfId="0" applyNumberFormat="1" applyFont="1" applyFill="1" applyBorder="1" applyAlignment="1">
      <alignment/>
    </xf>
    <xf numFmtId="3" fontId="70" fillId="0" borderId="2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69" fillId="0" borderId="15" xfId="0" applyFont="1" applyBorder="1" applyAlignment="1">
      <alignment/>
    </xf>
    <xf numFmtId="3" fontId="15" fillId="0" borderId="15" xfId="0" applyNumberFormat="1" applyFont="1" applyBorder="1" applyAlignment="1">
      <alignment/>
    </xf>
    <xf numFmtId="3" fontId="14" fillId="0" borderId="22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66" fontId="0" fillId="0" borderId="71" xfId="0" applyNumberFormat="1" applyBorder="1" applyAlignment="1">
      <alignment/>
    </xf>
    <xf numFmtId="0" fontId="0" fillId="0" borderId="4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3" fillId="0" borderId="58" xfId="0" applyFont="1" applyBorder="1" applyAlignment="1">
      <alignment/>
    </xf>
    <xf numFmtId="3" fontId="15" fillId="4" borderId="21" xfId="0" applyNumberFormat="1" applyFont="1" applyFill="1" applyBorder="1" applyAlignment="1">
      <alignment vertical="center"/>
    </xf>
    <xf numFmtId="3" fontId="69" fillId="4" borderId="13" xfId="0" applyNumberFormat="1" applyFont="1" applyFill="1" applyBorder="1" applyAlignment="1">
      <alignment vertical="center"/>
    </xf>
    <xf numFmtId="166" fontId="0" fillId="0" borderId="3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3" fontId="71" fillId="0" borderId="79" xfId="57" applyNumberFormat="1" applyFont="1" applyBorder="1">
      <alignment/>
      <protection/>
    </xf>
    <xf numFmtId="0" fontId="3" fillId="0" borderId="0" xfId="0" applyFont="1" applyAlignment="1">
      <alignment/>
    </xf>
    <xf numFmtId="0" fontId="0" fillId="0" borderId="7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66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18" fillId="0" borderId="35" xfId="0" applyFont="1" applyBorder="1" applyAlignment="1">
      <alignment/>
    </xf>
    <xf numFmtId="0" fontId="1" fillId="0" borderId="92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9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3" fillId="0" borderId="29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78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95" xfId="0" applyBorder="1" applyAlignment="1">
      <alignment/>
    </xf>
    <xf numFmtId="3" fontId="0" fillId="0" borderId="95" xfId="0" applyNumberFormat="1" applyBorder="1" applyAlignment="1">
      <alignment/>
    </xf>
    <xf numFmtId="3" fontId="0" fillId="0" borderId="95" xfId="0" applyNumberFormat="1" applyBorder="1" applyAlignment="1">
      <alignment horizontal="right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98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0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101" xfId="0" applyNumberFormat="1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03" xfId="0" applyNumberFormat="1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04" xfId="0" applyNumberFormat="1" applyFont="1" applyBorder="1" applyAlignment="1">
      <alignment/>
    </xf>
    <xf numFmtId="0" fontId="0" fillId="0" borderId="9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21" fillId="0" borderId="20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20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left"/>
    </xf>
    <xf numFmtId="0" fontId="0" fillId="0" borderId="106" xfId="0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107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9" xfId="0" applyFont="1" applyBorder="1" applyAlignment="1">
      <alignment horizontal="center"/>
    </xf>
    <xf numFmtId="168" fontId="24" fillId="0" borderId="110" xfId="0" applyNumberFormat="1" applyFont="1" applyBorder="1" applyAlignment="1">
      <alignment horizontal="center"/>
    </xf>
    <xf numFmtId="0" fontId="24" fillId="0" borderId="111" xfId="0" applyFont="1" applyBorder="1" applyAlignment="1">
      <alignment/>
    </xf>
    <xf numFmtId="0" fontId="24" fillId="0" borderId="112" xfId="0" applyFont="1" applyBorder="1" applyAlignment="1">
      <alignment horizontal="center"/>
    </xf>
    <xf numFmtId="0" fontId="24" fillId="0" borderId="113" xfId="0" applyFont="1" applyBorder="1" applyAlignment="1">
      <alignment/>
    </xf>
    <xf numFmtId="0" fontId="24" fillId="0" borderId="114" xfId="0" applyFont="1" applyBorder="1" applyAlignment="1">
      <alignment horizontal="center"/>
    </xf>
    <xf numFmtId="0" fontId="24" fillId="0" borderId="115" xfId="0" applyFont="1" applyBorder="1" applyAlignment="1">
      <alignment horizontal="center"/>
    </xf>
    <xf numFmtId="0" fontId="25" fillId="0" borderId="109" xfId="0" applyFont="1" applyBorder="1" applyAlignment="1">
      <alignment/>
    </xf>
    <xf numFmtId="0" fontId="24" fillId="0" borderId="116" xfId="0" applyFont="1" applyBorder="1" applyAlignment="1">
      <alignment/>
    </xf>
    <xf numFmtId="0" fontId="24" fillId="0" borderId="110" xfId="0" applyFont="1" applyBorder="1" applyAlignment="1">
      <alignment/>
    </xf>
    <xf numFmtId="0" fontId="24" fillId="0" borderId="0" xfId="0" applyFont="1" applyAlignment="1">
      <alignment horizontal="center"/>
    </xf>
    <xf numFmtId="3" fontId="24" fillId="0" borderId="112" xfId="0" applyNumberFormat="1" applyFont="1" applyBorder="1" applyAlignment="1">
      <alignment horizontal="right"/>
    </xf>
    <xf numFmtId="3" fontId="24" fillId="0" borderId="112" xfId="0" applyNumberFormat="1" applyFont="1" applyBorder="1" applyAlignment="1">
      <alignment horizontal="center"/>
    </xf>
    <xf numFmtId="0" fontId="24" fillId="0" borderId="112" xfId="0" applyFont="1" applyBorder="1" applyAlignment="1">
      <alignment horizontal="right"/>
    </xf>
    <xf numFmtId="169" fontId="24" fillId="0" borderId="112" xfId="0" applyNumberFormat="1" applyFont="1" applyBorder="1" applyAlignment="1">
      <alignment horizontal="right"/>
    </xf>
    <xf numFmtId="0" fontId="24" fillId="0" borderId="112" xfId="0" applyFont="1" applyBorder="1" applyAlignment="1">
      <alignment/>
    </xf>
    <xf numFmtId="0" fontId="24" fillId="0" borderId="0" xfId="0" applyFont="1" applyBorder="1" applyAlignment="1">
      <alignment horizontal="center"/>
    </xf>
    <xf numFmtId="166" fontId="24" fillId="0" borderId="112" xfId="0" applyNumberFormat="1" applyFont="1" applyBorder="1" applyAlignment="1">
      <alignment horizontal="right"/>
    </xf>
    <xf numFmtId="0" fontId="24" fillId="0" borderId="109" xfId="0" applyFont="1" applyBorder="1" applyAlignment="1">
      <alignment vertical="center"/>
    </xf>
    <xf numFmtId="0" fontId="24" fillId="0" borderId="116" xfId="0" applyFont="1" applyBorder="1" applyAlignment="1">
      <alignment vertical="center"/>
    </xf>
    <xf numFmtId="3" fontId="24" fillId="0" borderId="110" xfId="0" applyNumberFormat="1" applyFont="1" applyBorder="1" applyAlignment="1">
      <alignment horizontal="right" vertical="center"/>
    </xf>
    <xf numFmtId="3" fontId="24" fillId="0" borderId="110" xfId="0" applyNumberFormat="1" applyFont="1" applyBorder="1" applyAlignment="1">
      <alignment horizontal="center" vertical="center"/>
    </xf>
    <xf numFmtId="3" fontId="24" fillId="0" borderId="112" xfId="0" applyNumberFormat="1" applyFont="1" applyFill="1" applyBorder="1" applyAlignment="1">
      <alignment horizontal="right" vertical="center"/>
    </xf>
    <xf numFmtId="0" fontId="25" fillId="0" borderId="109" xfId="0" applyFont="1" applyBorder="1" applyAlignment="1">
      <alignment/>
    </xf>
    <xf numFmtId="3" fontId="24" fillId="0" borderId="110" xfId="0" applyNumberFormat="1" applyFont="1" applyBorder="1" applyAlignment="1">
      <alignment horizontal="center"/>
    </xf>
    <xf numFmtId="3" fontId="24" fillId="0" borderId="1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95" xfId="0" applyFont="1" applyBorder="1" applyAlignment="1">
      <alignment/>
    </xf>
    <xf numFmtId="0" fontId="0" fillId="0" borderId="0" xfId="0" applyAlignment="1">
      <alignment horizontal="center"/>
    </xf>
    <xf numFmtId="0" fontId="27" fillId="0" borderId="11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0" fontId="27" fillId="0" borderId="118" xfId="0" applyFont="1" applyBorder="1" applyAlignment="1">
      <alignment horizontal="center"/>
    </xf>
    <xf numFmtId="0" fontId="27" fillId="0" borderId="119" xfId="0" applyFont="1" applyBorder="1" applyAlignment="1">
      <alignment/>
    </xf>
    <xf numFmtId="0" fontId="27" fillId="0" borderId="23" xfId="0" applyFont="1" applyBorder="1" applyAlignment="1">
      <alignment/>
    </xf>
    <xf numFmtId="3" fontId="27" fillId="0" borderId="23" xfId="0" applyNumberFormat="1" applyFont="1" applyBorder="1" applyAlignment="1">
      <alignment/>
    </xf>
    <xf numFmtId="0" fontId="27" fillId="0" borderId="101" xfId="0" applyFont="1" applyBorder="1" applyAlignment="1">
      <alignment/>
    </xf>
    <xf numFmtId="0" fontId="27" fillId="0" borderId="99" xfId="0" applyFont="1" applyBorder="1" applyAlignment="1">
      <alignment/>
    </xf>
    <xf numFmtId="3" fontId="27" fillId="0" borderId="20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04" xfId="0" applyFont="1" applyBorder="1" applyAlignment="1">
      <alignment/>
    </xf>
    <xf numFmtId="3" fontId="27" fillId="0" borderId="18" xfId="0" applyNumberFormat="1" applyFont="1" applyBorder="1" applyAlignment="1">
      <alignment/>
    </xf>
    <xf numFmtId="0" fontId="27" fillId="0" borderId="105" xfId="0" applyFont="1" applyBorder="1" applyAlignment="1">
      <alignment/>
    </xf>
    <xf numFmtId="0" fontId="27" fillId="0" borderId="106" xfId="0" applyFont="1" applyBorder="1" applyAlignment="1">
      <alignment/>
    </xf>
    <xf numFmtId="3" fontId="27" fillId="0" borderId="106" xfId="0" applyNumberFormat="1" applyFont="1" applyBorder="1" applyAlignment="1">
      <alignment/>
    </xf>
    <xf numFmtId="0" fontId="27" fillId="0" borderId="108" xfId="0" applyFont="1" applyBorder="1" applyAlignment="1">
      <alignment/>
    </xf>
    <xf numFmtId="3" fontId="2" fillId="0" borderId="120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18" xfId="0" applyNumberFormat="1" applyBorder="1" applyAlignment="1">
      <alignment/>
    </xf>
    <xf numFmtId="0" fontId="2" fillId="0" borderId="12" xfId="0" applyFont="1" applyBorder="1" applyAlignment="1">
      <alignment horizontal="left" wrapText="1"/>
    </xf>
    <xf numFmtId="9" fontId="0" fillId="0" borderId="22" xfId="0" applyNumberForma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05" xfId="0" applyFont="1" applyBorder="1" applyAlignment="1">
      <alignment horizontal="center"/>
    </xf>
    <xf numFmtId="0" fontId="2" fillId="0" borderId="121" xfId="0" applyFont="1" applyBorder="1" applyAlignment="1">
      <alignment horizontal="center" wrapText="1"/>
    </xf>
    <xf numFmtId="0" fontId="0" fillId="0" borderId="122" xfId="0" applyBorder="1" applyAlignment="1">
      <alignment/>
    </xf>
    <xf numFmtId="3" fontId="0" fillId="0" borderId="122" xfId="0" applyNumberFormat="1" applyBorder="1" applyAlignment="1">
      <alignment/>
    </xf>
    <xf numFmtId="3" fontId="0" fillId="0" borderId="123" xfId="0" applyNumberFormat="1" applyBorder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right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126" xfId="0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3" fontId="0" fillId="0" borderId="128" xfId="0" applyNumberFormat="1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3" fontId="0" fillId="0" borderId="0" xfId="0" applyNumberFormat="1" applyFont="1" applyAlignment="1">
      <alignment/>
    </xf>
    <xf numFmtId="3" fontId="11" fillId="0" borderId="0" xfId="57" applyNumberFormat="1" applyFont="1" applyAlignment="1">
      <alignment horizontal="center"/>
      <protection/>
    </xf>
    <xf numFmtId="0" fontId="0" fillId="0" borderId="0" xfId="0" applyFont="1" applyAlignment="1">
      <alignment/>
    </xf>
    <xf numFmtId="3" fontId="0" fillId="0" borderId="13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54" xfId="0" applyFont="1" applyBorder="1" applyAlignment="1">
      <alignment/>
    </xf>
    <xf numFmtId="0" fontId="0" fillId="0" borderId="49" xfId="0" applyBorder="1" applyAlignment="1">
      <alignment/>
    </xf>
    <xf numFmtId="0" fontId="0" fillId="0" borderId="72" xfId="0" applyBorder="1" applyAlignment="1">
      <alignment/>
    </xf>
    <xf numFmtId="3" fontId="0" fillId="0" borderId="64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3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2" fontId="10" fillId="0" borderId="85" xfId="57" applyNumberFormat="1" applyFont="1" applyBorder="1">
      <alignment/>
      <protection/>
    </xf>
    <xf numFmtId="2" fontId="11" fillId="0" borderId="0" xfId="57" applyNumberFormat="1" applyFont="1" applyAlignment="1">
      <alignment horizontal="center"/>
      <protection/>
    </xf>
    <xf numFmtId="2" fontId="11" fillId="0" borderId="0" xfId="56" applyNumberFormat="1" applyFont="1">
      <alignment/>
      <protection/>
    </xf>
    <xf numFmtId="2" fontId="10" fillId="0" borderId="0" xfId="57" applyNumberFormat="1" applyFont="1">
      <alignment/>
      <protection/>
    </xf>
    <xf numFmtId="2" fontId="10" fillId="0" borderId="83" xfId="57" applyNumberFormat="1" applyFont="1" applyBorder="1" applyAlignment="1">
      <alignment horizontal="center"/>
      <protection/>
    </xf>
    <xf numFmtId="2" fontId="10" fillId="0" borderId="84" xfId="57" applyNumberFormat="1" applyFont="1" applyBorder="1">
      <alignment/>
      <protection/>
    </xf>
    <xf numFmtId="2" fontId="10" fillId="0" borderId="85" xfId="57" applyNumberFormat="1" applyFont="1" applyBorder="1">
      <alignment/>
      <protection/>
    </xf>
    <xf numFmtId="2" fontId="11" fillId="0" borderId="85" xfId="57" applyNumberFormat="1" applyFont="1" applyBorder="1">
      <alignment/>
      <protection/>
    </xf>
    <xf numFmtId="2" fontId="10" fillId="0" borderId="86" xfId="57" applyNumberFormat="1" applyFont="1" applyBorder="1">
      <alignment/>
      <protection/>
    </xf>
    <xf numFmtId="2" fontId="10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0" fillId="0" borderId="0" xfId="0" applyNumberFormat="1" applyAlignment="1">
      <alignment/>
    </xf>
    <xf numFmtId="3" fontId="10" fillId="0" borderId="0" xfId="57" applyNumberFormat="1" applyFont="1" applyBorder="1">
      <alignment/>
      <protection/>
    </xf>
    <xf numFmtId="3" fontId="10" fillId="0" borderId="0" xfId="57" applyNumberFormat="1" applyFont="1" applyBorder="1" applyAlignment="1">
      <alignment horizontal="center"/>
      <protection/>
    </xf>
    <xf numFmtId="49" fontId="10" fillId="0" borderId="90" xfId="57" applyNumberFormat="1" applyFont="1" applyBorder="1" applyAlignment="1">
      <alignment horizontal="center"/>
      <protection/>
    </xf>
    <xf numFmtId="3" fontId="10" fillId="0" borderId="89" xfId="57" applyNumberFormat="1" applyFont="1" applyBorder="1">
      <alignment/>
      <protection/>
    </xf>
    <xf numFmtId="3" fontId="9" fillId="0" borderId="88" xfId="57" applyNumberFormat="1" applyFont="1" applyBorder="1" applyAlignment="1">
      <alignment horizontal="center"/>
      <protection/>
    </xf>
    <xf numFmtId="3" fontId="9" fillId="0" borderId="132" xfId="57" applyNumberFormat="1" applyFont="1" applyBorder="1" applyAlignment="1">
      <alignment horizontal="center"/>
      <protection/>
    </xf>
    <xf numFmtId="9" fontId="10" fillId="0" borderId="89" xfId="57" applyNumberFormat="1" applyFont="1" applyBorder="1" applyAlignment="1">
      <alignment horizontal="center"/>
      <protection/>
    </xf>
    <xf numFmtId="9" fontId="10" fillId="0" borderId="133" xfId="57" applyNumberFormat="1" applyFont="1" applyBorder="1" applyAlignment="1">
      <alignment horizontal="center"/>
      <protection/>
    </xf>
    <xf numFmtId="3" fontId="10" fillId="0" borderId="132" xfId="57" applyNumberFormat="1" applyFont="1" applyBorder="1">
      <alignment/>
      <protection/>
    </xf>
    <xf numFmtId="3" fontId="10" fillId="0" borderId="133" xfId="57" applyNumberFormat="1" applyFont="1" applyBorder="1" applyAlignment="1">
      <alignment horizontal="center"/>
      <protection/>
    </xf>
    <xf numFmtId="3" fontId="10" fillId="0" borderId="83" xfId="57" applyNumberFormat="1" applyFont="1" applyBorder="1" applyAlignment="1">
      <alignment horizontal="center"/>
      <protection/>
    </xf>
    <xf numFmtId="3" fontId="10" fillId="0" borderId="0" xfId="57" applyNumberFormat="1" applyFont="1" applyFill="1">
      <alignment/>
      <protection/>
    </xf>
    <xf numFmtId="3" fontId="9" fillId="0" borderId="0" xfId="57" applyNumberFormat="1" applyFont="1" applyFill="1">
      <alignment/>
      <protection/>
    </xf>
    <xf numFmtId="166" fontId="14" fillId="4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69" fillId="4" borderId="22" xfId="0" applyNumberFormat="1" applyFont="1" applyFill="1" applyBorder="1" applyAlignment="1">
      <alignment vertical="center"/>
    </xf>
    <xf numFmtId="3" fontId="10" fillId="0" borderId="0" xfId="57" applyNumberFormat="1" applyFont="1" applyAlignment="1">
      <alignment horizontal="left"/>
      <protection/>
    </xf>
    <xf numFmtId="3" fontId="7" fillId="0" borderId="2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3" fillId="0" borderId="60" xfId="0" applyNumberFormat="1" applyFont="1" applyBorder="1" applyAlignment="1">
      <alignment/>
    </xf>
    <xf numFmtId="0" fontId="69" fillId="0" borderId="22" xfId="0" applyFont="1" applyBorder="1" applyAlignment="1">
      <alignment horizontal="left"/>
    </xf>
    <xf numFmtId="3" fontId="1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9" fillId="33" borderId="21" xfId="0" applyFont="1" applyFill="1" applyBorder="1" applyAlignment="1">
      <alignment horizontal="left"/>
    </xf>
    <xf numFmtId="0" fontId="69" fillId="33" borderId="13" xfId="0" applyFont="1" applyFill="1" applyBorder="1" applyAlignment="1">
      <alignment horizontal="left"/>
    </xf>
    <xf numFmtId="0" fontId="70" fillId="0" borderId="22" xfId="0" applyFont="1" applyBorder="1" applyAlignment="1">
      <alignment horizontal="center"/>
    </xf>
    <xf numFmtId="3" fontId="15" fillId="1" borderId="21" xfId="0" applyNumberFormat="1" applyFont="1" applyFill="1" applyBorder="1" applyAlignment="1">
      <alignment horizontal="center"/>
    </xf>
    <xf numFmtId="3" fontId="15" fillId="1" borderId="13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66" fontId="0" fillId="0" borderId="20" xfId="0" applyNumberFormat="1" applyBorder="1" applyAlignment="1">
      <alignment/>
    </xf>
    <xf numFmtId="164" fontId="0" fillId="34" borderId="23" xfId="0" applyNumberForma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42" xfId="0" applyNumberFormat="1" applyFill="1" applyBorder="1" applyAlignment="1">
      <alignment/>
    </xf>
    <xf numFmtId="3" fontId="0" fillId="34" borderId="44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72" fillId="0" borderId="0" xfId="0" applyNumberFormat="1" applyFont="1" applyAlignment="1">
      <alignment/>
    </xf>
    <xf numFmtId="164" fontId="0" fillId="0" borderId="42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7" fillId="0" borderId="60" xfId="0" applyFon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3" fillId="0" borderId="18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24" fillId="0" borderId="110" xfId="0" applyFont="1" applyBorder="1" applyAlignment="1">
      <alignment horizontal="center"/>
    </xf>
    <xf numFmtId="0" fontId="24" fillId="0" borderId="111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7" fillId="0" borderId="134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27" fillId="0" borderId="13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117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06" xfId="0" applyFont="1" applyBorder="1" applyAlignment="1">
      <alignment horizontal="left"/>
    </xf>
    <xf numFmtId="0" fontId="2" fillId="0" borderId="96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0" fillId="0" borderId="137" xfId="0" applyBorder="1" applyAlignment="1">
      <alignment horizontal="center"/>
    </xf>
    <xf numFmtId="0" fontId="0" fillId="0" borderId="122" xfId="0" applyBorder="1" applyAlignment="1">
      <alignment horizontal="center"/>
    </xf>
    <xf numFmtId="3" fontId="2" fillId="0" borderId="118" xfId="0" applyNumberFormat="1" applyFont="1" applyBorder="1" applyAlignment="1">
      <alignment horizontal="center" vertical="center"/>
    </xf>
    <xf numFmtId="3" fontId="2" fillId="0" borderId="10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5"/>
  <sheetViews>
    <sheetView zoomScalePageLayoutView="0" workbookViewId="0" topLeftCell="A31">
      <selection activeCell="I48" sqref="I48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3.7109375" style="0" customWidth="1"/>
    <col min="4" max="4" width="4.140625" style="0" customWidth="1"/>
    <col min="5" max="5" width="7.421875" style="0" customWidth="1"/>
    <col min="7" max="7" width="10.00390625" style="0" customWidth="1"/>
    <col min="8" max="8" width="15.421875" style="0" customWidth="1"/>
    <col min="9" max="9" width="15.7109375" style="0" customWidth="1"/>
    <col min="10" max="10" width="16.28125" style="0" customWidth="1"/>
    <col min="11" max="11" width="9.00390625" style="0" customWidth="1"/>
    <col min="12" max="12" width="3.28125" style="0" customWidth="1"/>
    <col min="13" max="13" width="4.140625" style="0" customWidth="1"/>
    <col min="14" max="14" width="4.00390625" style="0" customWidth="1"/>
    <col min="15" max="15" width="4.421875" style="0" customWidth="1"/>
    <col min="17" max="17" width="26.8515625" style="0" customWidth="1"/>
    <col min="18" max="18" width="15.8515625" style="101" customWidth="1"/>
    <col min="19" max="19" width="16.28125" style="101" customWidth="1"/>
    <col min="20" max="20" width="9.7109375" style="101" bestFit="1" customWidth="1"/>
  </cols>
  <sheetData>
    <row r="1" spans="7:16" ht="12.75">
      <c r="G1" s="1"/>
      <c r="H1" s="1" t="s">
        <v>168</v>
      </c>
      <c r="I1" s="1"/>
      <c r="J1" s="1"/>
      <c r="K1" s="1"/>
      <c r="L1" s="1"/>
      <c r="M1" s="1"/>
      <c r="N1" s="1"/>
      <c r="O1" s="1"/>
      <c r="P1" s="1"/>
    </row>
    <row r="2" spans="7:16" ht="12.75">
      <c r="G2" s="1"/>
      <c r="H2" s="1"/>
      <c r="I2" s="1" t="s">
        <v>404</v>
      </c>
      <c r="J2" s="1"/>
      <c r="K2" s="1"/>
      <c r="L2" s="1"/>
      <c r="M2" s="1"/>
      <c r="N2" s="1"/>
      <c r="O2" s="1"/>
      <c r="P2" s="1"/>
    </row>
    <row r="3" spans="7:19" ht="12.75">
      <c r="G3" s="1"/>
      <c r="H3" s="1"/>
      <c r="I3" s="1"/>
      <c r="J3" s="1"/>
      <c r="K3" s="1"/>
      <c r="L3" s="1"/>
      <c r="M3" s="1"/>
      <c r="N3" s="1"/>
      <c r="O3" s="1"/>
      <c r="P3" s="1"/>
      <c r="S3" s="597" t="s">
        <v>336</v>
      </c>
    </row>
    <row r="4" ht="13.5" thickBot="1"/>
    <row r="5" spans="1:20" ht="14.25" thickBot="1" thickTop="1">
      <c r="A5" s="42"/>
      <c r="B5" s="41"/>
      <c r="C5" s="41"/>
      <c r="D5" s="42" t="s">
        <v>0</v>
      </c>
      <c r="E5" s="41"/>
      <c r="F5" s="41"/>
      <c r="G5" s="41"/>
      <c r="H5" s="198"/>
      <c r="I5" s="41"/>
      <c r="J5" s="43"/>
      <c r="K5" s="4"/>
      <c r="L5" s="42"/>
      <c r="M5" s="59"/>
      <c r="N5" s="222"/>
      <c r="O5" s="197" t="s">
        <v>1</v>
      </c>
      <c r="P5" s="88"/>
      <c r="Q5" s="59"/>
      <c r="R5" s="199"/>
      <c r="S5" s="200"/>
      <c r="T5" s="161"/>
    </row>
    <row r="6" spans="1:20" ht="13.5" hidden="1" thickTop="1">
      <c r="A6" s="191"/>
      <c r="B6" s="9"/>
      <c r="C6" s="9"/>
      <c r="D6" s="191"/>
      <c r="E6" s="9"/>
      <c r="F6" s="9"/>
      <c r="G6" s="9"/>
      <c r="H6" s="8"/>
      <c r="I6" s="9"/>
      <c r="J6" s="192"/>
      <c r="K6" s="4"/>
      <c r="L6" s="194"/>
      <c r="M6" s="12"/>
      <c r="N6" s="13"/>
      <c r="O6" s="14"/>
      <c r="P6" s="15"/>
      <c r="Q6" s="16"/>
      <c r="R6" s="121"/>
      <c r="S6" s="183"/>
      <c r="T6" s="161"/>
    </row>
    <row r="7" spans="1:20" ht="13.5" thickTop="1">
      <c r="A7" s="186" t="s">
        <v>106</v>
      </c>
      <c r="B7" s="4"/>
      <c r="C7" s="4"/>
      <c r="D7" s="18"/>
      <c r="E7" s="17" t="s">
        <v>107</v>
      </c>
      <c r="F7" s="4"/>
      <c r="G7" s="4"/>
      <c r="H7" s="4"/>
      <c r="I7" s="19"/>
      <c r="J7" s="187"/>
      <c r="K7" s="4"/>
      <c r="L7" s="186" t="s">
        <v>120</v>
      </c>
      <c r="M7" s="4"/>
      <c r="N7" s="4"/>
      <c r="O7" s="2" t="s">
        <v>121</v>
      </c>
      <c r="P7" s="3"/>
      <c r="Q7" s="3"/>
      <c r="R7" s="22"/>
      <c r="S7" s="22"/>
      <c r="T7" s="160"/>
    </row>
    <row r="8" spans="1:20" ht="12.75">
      <c r="A8" s="60"/>
      <c r="B8" s="4" t="s">
        <v>2</v>
      </c>
      <c r="C8" s="4"/>
      <c r="D8" s="21"/>
      <c r="E8" s="15"/>
      <c r="F8" s="4" t="s">
        <v>3</v>
      </c>
      <c r="G8" s="16"/>
      <c r="H8" s="16"/>
      <c r="I8" s="23"/>
      <c r="J8" s="188"/>
      <c r="L8" s="60"/>
      <c r="M8" s="4" t="s">
        <v>2</v>
      </c>
      <c r="N8" s="4"/>
      <c r="O8" s="17"/>
      <c r="P8" s="4" t="s">
        <v>122</v>
      </c>
      <c r="Q8" s="4"/>
      <c r="R8" s="31"/>
      <c r="S8" s="30">
        <f>SUM(R11,R15,R20,R21,R22)</f>
        <v>532250480</v>
      </c>
      <c r="T8" s="160"/>
    </row>
    <row r="9" spans="1:20" ht="12.75" hidden="1">
      <c r="A9" s="60"/>
      <c r="B9" s="16"/>
      <c r="C9" s="16"/>
      <c r="D9" s="21"/>
      <c r="E9" s="15"/>
      <c r="F9" s="16"/>
      <c r="G9" s="16"/>
      <c r="H9" s="16"/>
      <c r="I9" s="23"/>
      <c r="J9" s="188"/>
      <c r="L9" s="186"/>
      <c r="M9" s="4"/>
      <c r="N9" s="4"/>
      <c r="O9" s="17"/>
      <c r="P9" s="25"/>
      <c r="Q9" s="4"/>
      <c r="R9" s="23"/>
      <c r="S9" s="26"/>
      <c r="T9" s="160"/>
    </row>
    <row r="10" spans="1:20" ht="12.75">
      <c r="A10" s="60"/>
      <c r="B10" s="16"/>
      <c r="C10" s="16"/>
      <c r="D10" s="18">
        <v>1</v>
      </c>
      <c r="E10" s="17"/>
      <c r="F10" s="224" t="s">
        <v>3</v>
      </c>
      <c r="G10" s="224"/>
      <c r="H10" s="16"/>
      <c r="I10" s="23">
        <f>SUM(I15,I20,I21,I22)</f>
        <v>47566000</v>
      </c>
      <c r="J10" s="188">
        <f>SUM(I10)</f>
        <v>47566000</v>
      </c>
      <c r="L10" s="186"/>
      <c r="M10" s="4"/>
      <c r="N10" s="4"/>
      <c r="O10" s="17"/>
      <c r="P10" s="25"/>
      <c r="Q10" s="4"/>
      <c r="R10" s="33"/>
      <c r="S10" s="26"/>
      <c r="T10" s="160"/>
    </row>
    <row r="11" spans="1:20" ht="12.75">
      <c r="A11" s="60"/>
      <c r="B11" s="16"/>
      <c r="C11" s="16"/>
      <c r="D11" s="21"/>
      <c r="E11" s="15"/>
      <c r="F11" s="230"/>
      <c r="G11" s="230"/>
      <c r="H11" s="230"/>
      <c r="I11" s="23"/>
      <c r="J11" s="188"/>
      <c r="L11" s="186"/>
      <c r="M11" s="4"/>
      <c r="N11" s="4"/>
      <c r="O11" s="17"/>
      <c r="P11" s="16"/>
      <c r="Q11" s="16"/>
      <c r="R11" s="33"/>
      <c r="S11" s="26"/>
      <c r="T11" s="160"/>
    </row>
    <row r="12" spans="1:20" ht="12.75" hidden="1">
      <c r="A12" s="60"/>
      <c r="B12" s="16"/>
      <c r="C12" s="16"/>
      <c r="D12" s="21"/>
      <c r="E12" s="15"/>
      <c r="F12" s="16"/>
      <c r="G12" s="16"/>
      <c r="H12" s="16"/>
      <c r="I12" s="23"/>
      <c r="J12" s="188"/>
      <c r="L12" s="186"/>
      <c r="M12" s="4"/>
      <c r="N12" s="4"/>
      <c r="O12" s="17"/>
      <c r="P12" s="16"/>
      <c r="Q12" s="16"/>
      <c r="R12" s="33"/>
      <c r="S12" s="26"/>
      <c r="T12" s="160"/>
    </row>
    <row r="13" spans="1:20" ht="12.75" hidden="1">
      <c r="A13" s="60"/>
      <c r="B13" s="16"/>
      <c r="C13" s="16"/>
      <c r="D13" s="21"/>
      <c r="E13" s="15"/>
      <c r="F13" s="27"/>
      <c r="G13" s="16"/>
      <c r="H13" s="16"/>
      <c r="I13" s="23"/>
      <c r="J13" s="188"/>
      <c r="L13" s="186"/>
      <c r="M13" s="4"/>
      <c r="N13" s="4"/>
      <c r="O13" s="17"/>
      <c r="P13" s="27"/>
      <c r="Q13" s="16"/>
      <c r="R13" s="33"/>
      <c r="S13" s="26"/>
      <c r="T13" s="160"/>
    </row>
    <row r="14" spans="1:20" ht="12.75" hidden="1">
      <c r="A14" s="60"/>
      <c r="B14" s="16"/>
      <c r="C14" s="16"/>
      <c r="D14" s="21"/>
      <c r="E14" s="15"/>
      <c r="F14" s="27"/>
      <c r="G14" s="16"/>
      <c r="H14" s="16"/>
      <c r="I14" s="23"/>
      <c r="J14" s="188"/>
      <c r="L14" s="186"/>
      <c r="M14" s="4"/>
      <c r="N14" s="4"/>
      <c r="O14" s="17"/>
      <c r="P14" s="27"/>
      <c r="Q14" s="16"/>
      <c r="R14" s="33"/>
      <c r="S14" s="26"/>
      <c r="T14" s="160"/>
    </row>
    <row r="15" spans="1:20" ht="12.75">
      <c r="A15" s="60"/>
      <c r="B15" s="16"/>
      <c r="C15" s="16"/>
      <c r="D15" s="21"/>
      <c r="E15" s="15"/>
      <c r="F15" s="252" t="s">
        <v>108</v>
      </c>
      <c r="G15" s="230"/>
      <c r="H15" s="230"/>
      <c r="I15" s="23">
        <f>SUM(I16:I19)</f>
        <v>3500000</v>
      </c>
      <c r="J15" s="188"/>
      <c r="L15" s="186"/>
      <c r="M15" s="4"/>
      <c r="N15" s="4"/>
      <c r="O15" s="17"/>
      <c r="P15" s="223" t="s">
        <v>108</v>
      </c>
      <c r="Q15" s="225"/>
      <c r="R15" s="33">
        <f>SUM(R16,R17,R18,R19)</f>
        <v>277516480</v>
      </c>
      <c r="S15" s="26"/>
      <c r="T15" s="160"/>
    </row>
    <row r="16" spans="1:20" ht="12.75">
      <c r="A16" s="60"/>
      <c r="B16" s="16"/>
      <c r="C16" s="16"/>
      <c r="D16" s="21"/>
      <c r="E16" s="15"/>
      <c r="F16" s="671" t="s">
        <v>93</v>
      </c>
      <c r="G16" s="671"/>
      <c r="H16" s="671"/>
      <c r="I16" s="23"/>
      <c r="J16" s="188"/>
      <c r="L16" s="186"/>
      <c r="M16" s="4"/>
      <c r="N16" s="4"/>
      <c r="O16" s="17"/>
      <c r="P16" s="225" t="s">
        <v>93</v>
      </c>
      <c r="Q16" s="225"/>
      <c r="R16" s="33">
        <v>183378480</v>
      </c>
      <c r="S16" s="26"/>
      <c r="T16" s="160"/>
    </row>
    <row r="17" spans="1:21" ht="12.75">
      <c r="A17" s="60"/>
      <c r="B17" s="16"/>
      <c r="C17" s="16"/>
      <c r="D17" s="21"/>
      <c r="E17" s="15"/>
      <c r="F17" s="225" t="s">
        <v>101</v>
      </c>
      <c r="G17" s="225"/>
      <c r="H17" s="225"/>
      <c r="I17" s="23"/>
      <c r="J17" s="188"/>
      <c r="L17" s="186"/>
      <c r="M17" s="4"/>
      <c r="N17" s="4"/>
      <c r="O17" s="17"/>
      <c r="P17" s="225" t="s">
        <v>101</v>
      </c>
      <c r="Q17" s="225"/>
      <c r="R17" s="33">
        <v>14719000</v>
      </c>
      <c r="S17" s="26"/>
      <c r="T17" s="160"/>
      <c r="U17">
        <v>8358</v>
      </c>
    </row>
    <row r="18" spans="1:21" ht="12.75">
      <c r="A18" s="60"/>
      <c r="B18" s="16"/>
      <c r="C18" s="16"/>
      <c r="D18" s="21"/>
      <c r="E18" s="15"/>
      <c r="F18" s="225" t="s">
        <v>102</v>
      </c>
      <c r="G18" s="225"/>
      <c r="H18" s="225"/>
      <c r="I18" s="23"/>
      <c r="J18" s="188"/>
      <c r="L18" s="186"/>
      <c r="M18" s="4"/>
      <c r="N18" s="4"/>
      <c r="O18" s="17"/>
      <c r="P18" s="225" t="s">
        <v>102</v>
      </c>
      <c r="Q18" s="225"/>
      <c r="R18" s="33">
        <v>21592000</v>
      </c>
      <c r="S18" s="26"/>
      <c r="T18" s="160"/>
      <c r="U18">
        <f>SUM(U17:U17)</f>
        <v>8358</v>
      </c>
    </row>
    <row r="19" spans="1:20" ht="12.75">
      <c r="A19" s="60"/>
      <c r="B19" s="16"/>
      <c r="C19" s="16"/>
      <c r="D19" s="21"/>
      <c r="E19" s="15"/>
      <c r="F19" s="671" t="s">
        <v>103</v>
      </c>
      <c r="G19" s="671"/>
      <c r="H19" s="671"/>
      <c r="I19" s="23">
        <v>3500000</v>
      </c>
      <c r="J19" s="188"/>
      <c r="L19" s="186"/>
      <c r="M19" s="4"/>
      <c r="N19" s="4"/>
      <c r="O19" s="17"/>
      <c r="P19" s="225" t="s">
        <v>103</v>
      </c>
      <c r="Q19" s="225"/>
      <c r="R19" s="33">
        <v>57827000</v>
      </c>
      <c r="S19" s="26"/>
      <c r="T19" s="160"/>
    </row>
    <row r="20" spans="1:20" ht="12.75">
      <c r="A20" s="60"/>
      <c r="B20" s="16"/>
      <c r="C20" s="16"/>
      <c r="D20" s="21"/>
      <c r="E20" s="15"/>
      <c r="F20" s="230" t="s">
        <v>41</v>
      </c>
      <c r="G20" s="230"/>
      <c r="H20" s="230"/>
      <c r="I20" s="23"/>
      <c r="J20" s="188"/>
      <c r="L20" s="186"/>
      <c r="M20" s="4"/>
      <c r="N20" s="4"/>
      <c r="O20" s="17"/>
      <c r="P20" s="25" t="s">
        <v>41</v>
      </c>
      <c r="Q20" s="25"/>
      <c r="R20" s="33">
        <v>51727000</v>
      </c>
      <c r="S20" s="26"/>
      <c r="T20" s="160"/>
    </row>
    <row r="21" spans="1:20" ht="12.75">
      <c r="A21" s="60"/>
      <c r="B21" s="16"/>
      <c r="C21" s="16"/>
      <c r="D21" s="21"/>
      <c r="E21" s="15"/>
      <c r="F21" s="230" t="s">
        <v>42</v>
      </c>
      <c r="G21" s="230"/>
      <c r="H21" s="230"/>
      <c r="I21" s="23">
        <v>42466000</v>
      </c>
      <c r="J21" s="188"/>
      <c r="L21" s="186"/>
      <c r="M21" s="4"/>
      <c r="N21" s="4"/>
      <c r="O21" s="17"/>
      <c r="P21" s="25" t="s">
        <v>42</v>
      </c>
      <c r="Q21" s="25"/>
      <c r="R21" s="33">
        <v>197128000</v>
      </c>
      <c r="S21" s="26"/>
      <c r="T21" s="160"/>
    </row>
    <row r="22" spans="1:20" ht="12.75">
      <c r="A22" s="60"/>
      <c r="B22" s="16"/>
      <c r="C22" s="16"/>
      <c r="D22" s="21"/>
      <c r="E22" s="15"/>
      <c r="F22" s="252" t="s">
        <v>5</v>
      </c>
      <c r="G22" s="230"/>
      <c r="H22" s="230"/>
      <c r="I22" s="23">
        <v>1600000</v>
      </c>
      <c r="J22" s="188"/>
      <c r="L22" s="186"/>
      <c r="M22" s="4"/>
      <c r="N22" s="4"/>
      <c r="O22" s="17"/>
      <c r="P22" s="27" t="s">
        <v>5</v>
      </c>
      <c r="Q22" s="16"/>
      <c r="R22" s="26">
        <v>5879000</v>
      </c>
      <c r="S22" s="26"/>
      <c r="T22" s="160"/>
    </row>
    <row r="23" spans="1:20" ht="12.75" hidden="1">
      <c r="A23" s="60"/>
      <c r="B23" s="16"/>
      <c r="C23" s="16"/>
      <c r="D23" s="21"/>
      <c r="E23" s="15"/>
      <c r="F23" s="27"/>
      <c r="G23" s="16"/>
      <c r="H23" s="16"/>
      <c r="I23" s="23"/>
      <c r="J23" s="188"/>
      <c r="L23" s="186"/>
      <c r="M23" s="4"/>
      <c r="N23" s="4"/>
      <c r="O23" s="17"/>
      <c r="P23" s="28"/>
      <c r="Q23" s="4"/>
      <c r="R23" s="26"/>
      <c r="S23" s="26"/>
      <c r="T23" s="160"/>
    </row>
    <row r="24" spans="1:20" ht="12.75" hidden="1">
      <c r="A24" s="60"/>
      <c r="B24" s="16"/>
      <c r="C24" s="16"/>
      <c r="D24" s="21"/>
      <c r="E24" s="15"/>
      <c r="F24" s="27"/>
      <c r="G24" s="16"/>
      <c r="H24" s="16"/>
      <c r="I24" s="23"/>
      <c r="J24" s="188"/>
      <c r="L24" s="186"/>
      <c r="M24" s="4"/>
      <c r="N24" s="4"/>
      <c r="O24" s="17"/>
      <c r="P24" s="28"/>
      <c r="Q24" s="4"/>
      <c r="R24" s="26"/>
      <c r="S24" s="26"/>
      <c r="T24" s="160"/>
    </row>
    <row r="25" spans="1:20" ht="12.75">
      <c r="A25" s="60"/>
      <c r="B25" s="16"/>
      <c r="C25" s="16"/>
      <c r="D25" s="21"/>
      <c r="E25" s="15"/>
      <c r="F25" s="27"/>
      <c r="G25" s="16"/>
      <c r="H25" s="16"/>
      <c r="I25" s="23"/>
      <c r="J25" s="188"/>
      <c r="L25" s="186"/>
      <c r="M25" s="4"/>
      <c r="N25" s="4"/>
      <c r="O25" s="17"/>
      <c r="P25" s="28"/>
      <c r="Q25" s="4"/>
      <c r="R25" s="26"/>
      <c r="S25" s="26"/>
      <c r="T25" s="160"/>
    </row>
    <row r="26" spans="1:20" ht="12.75" hidden="1">
      <c r="A26" s="60"/>
      <c r="B26" s="16"/>
      <c r="C26" s="16"/>
      <c r="D26" s="21"/>
      <c r="E26" s="15"/>
      <c r="F26" s="27"/>
      <c r="G26" s="16"/>
      <c r="H26" s="16"/>
      <c r="I26" s="23"/>
      <c r="J26" s="188"/>
      <c r="L26" s="186"/>
      <c r="M26" s="4"/>
      <c r="N26" s="4"/>
      <c r="O26" s="17"/>
      <c r="P26" s="25"/>
      <c r="Q26" s="4"/>
      <c r="R26" s="26"/>
      <c r="S26" s="26"/>
      <c r="T26" s="160"/>
    </row>
    <row r="27" spans="1:20" ht="12.75" hidden="1">
      <c r="A27" s="60"/>
      <c r="B27" s="16"/>
      <c r="C27" s="16"/>
      <c r="D27" s="21"/>
      <c r="E27" s="15"/>
      <c r="F27" s="27"/>
      <c r="G27" s="16"/>
      <c r="H27" s="16"/>
      <c r="I27" s="23"/>
      <c r="J27" s="188"/>
      <c r="L27" s="186"/>
      <c r="M27" s="4"/>
      <c r="N27" s="4"/>
      <c r="O27" s="17"/>
      <c r="P27" s="25"/>
      <c r="Q27" s="4"/>
      <c r="R27" s="26"/>
      <c r="S27" s="26"/>
      <c r="T27" s="160"/>
    </row>
    <row r="28" spans="1:20" ht="12.75">
      <c r="A28" s="60"/>
      <c r="B28" s="16"/>
      <c r="C28" s="16"/>
      <c r="D28" s="21"/>
      <c r="E28" s="15"/>
      <c r="F28" s="27"/>
      <c r="G28" s="16"/>
      <c r="H28" s="16"/>
      <c r="I28" s="31"/>
      <c r="J28" s="188"/>
      <c r="L28" s="186"/>
      <c r="M28" s="4"/>
      <c r="N28" s="4"/>
      <c r="O28" s="17"/>
      <c r="P28" s="25"/>
      <c r="Q28" s="4"/>
      <c r="R28" s="30"/>
      <c r="S28" s="26"/>
      <c r="T28" s="160"/>
    </row>
    <row r="29" spans="1:20" ht="12.75">
      <c r="A29" s="186"/>
      <c r="B29" s="4"/>
      <c r="C29" s="4"/>
      <c r="D29" s="21"/>
      <c r="E29" s="17"/>
      <c r="F29" s="29"/>
      <c r="G29" s="4"/>
      <c r="H29" s="4"/>
      <c r="I29" s="31">
        <f>SUM(I31,I32,I35,H32,H34)</f>
        <v>0</v>
      </c>
      <c r="J29" s="188">
        <f>SUM(I29)</f>
        <v>0</v>
      </c>
      <c r="L29" s="186"/>
      <c r="M29" s="4" t="s">
        <v>40</v>
      </c>
      <c r="N29" s="4"/>
      <c r="O29" s="17"/>
      <c r="P29" s="4" t="s">
        <v>123</v>
      </c>
      <c r="Q29" s="4"/>
      <c r="R29" s="26">
        <f>SUM(R30:R37)</f>
        <v>1690000</v>
      </c>
      <c r="S29" s="30">
        <f>SUM(R29)</f>
        <v>1690000</v>
      </c>
      <c r="T29" s="160"/>
    </row>
    <row r="30" spans="1:20" ht="12.75">
      <c r="A30" s="186"/>
      <c r="B30" s="4"/>
      <c r="C30" s="4"/>
      <c r="D30" s="18"/>
      <c r="E30" s="17"/>
      <c r="F30" s="27"/>
      <c r="G30" s="4"/>
      <c r="H30" s="4"/>
      <c r="I30" s="23"/>
      <c r="J30" s="188"/>
      <c r="L30" s="186"/>
      <c r="M30" s="4"/>
      <c r="N30" s="16"/>
      <c r="O30" s="15"/>
      <c r="P30" s="25" t="s">
        <v>219</v>
      </c>
      <c r="Q30" s="25"/>
      <c r="R30" s="26"/>
      <c r="S30" s="26"/>
      <c r="T30" s="160"/>
    </row>
    <row r="31" spans="1:20" ht="12.75">
      <c r="A31" s="186"/>
      <c r="B31" s="4"/>
      <c r="C31" s="4"/>
      <c r="D31" s="226"/>
      <c r="E31" s="17"/>
      <c r="F31" s="27"/>
      <c r="G31" s="4"/>
      <c r="H31" s="4"/>
      <c r="I31" s="23"/>
      <c r="J31" s="188"/>
      <c r="L31" s="186"/>
      <c r="M31" s="4"/>
      <c r="N31" s="16"/>
      <c r="O31" s="15"/>
      <c r="P31" s="28" t="s">
        <v>93</v>
      </c>
      <c r="Q31" s="4"/>
      <c r="R31" s="26"/>
      <c r="S31" s="26"/>
      <c r="T31" s="160"/>
    </row>
    <row r="32" spans="1:20" ht="12.75">
      <c r="A32" s="186"/>
      <c r="B32" s="4"/>
      <c r="C32" s="4"/>
      <c r="D32" s="226"/>
      <c r="E32" s="17"/>
      <c r="F32" s="27"/>
      <c r="G32" s="4"/>
      <c r="H32" s="4"/>
      <c r="I32" s="23"/>
      <c r="J32" s="188"/>
      <c r="L32" s="186"/>
      <c r="M32" s="4"/>
      <c r="N32" s="16"/>
      <c r="O32" s="15"/>
      <c r="P32" s="25" t="s">
        <v>103</v>
      </c>
      <c r="Q32" s="4"/>
      <c r="R32" s="26"/>
      <c r="S32" s="26"/>
      <c r="T32" s="160"/>
    </row>
    <row r="33" spans="1:20" ht="12.75" hidden="1">
      <c r="A33" s="186"/>
      <c r="B33" s="4"/>
      <c r="C33" s="4"/>
      <c r="D33" s="226" t="s">
        <v>110</v>
      </c>
      <c r="E33" s="17"/>
      <c r="F33" s="32" t="s">
        <v>8</v>
      </c>
      <c r="G33" s="4"/>
      <c r="H33" s="4"/>
      <c r="I33" s="31"/>
      <c r="J33" s="188"/>
      <c r="L33" s="186"/>
      <c r="M33" s="4"/>
      <c r="N33" s="16"/>
      <c r="O33" s="15"/>
      <c r="P33" s="28" t="s">
        <v>218</v>
      </c>
      <c r="Q33" s="4"/>
      <c r="R33" s="26"/>
      <c r="S33" s="26"/>
      <c r="T33" s="160"/>
    </row>
    <row r="34" spans="1:20" ht="12.75">
      <c r="A34" s="186"/>
      <c r="B34" s="4"/>
      <c r="C34" s="4"/>
      <c r="D34" s="227"/>
      <c r="E34" s="17"/>
      <c r="F34" s="27"/>
      <c r="G34" s="4"/>
      <c r="H34" s="4"/>
      <c r="I34" s="31"/>
      <c r="J34" s="188"/>
      <c r="L34" s="186"/>
      <c r="M34" s="4"/>
      <c r="N34" s="16"/>
      <c r="O34" s="15"/>
      <c r="P34" s="28" t="s">
        <v>217</v>
      </c>
      <c r="Q34" s="4"/>
      <c r="R34" s="26">
        <v>1400000</v>
      </c>
      <c r="S34" s="26"/>
      <c r="T34" s="160"/>
    </row>
    <row r="35" spans="1:20" ht="12.75">
      <c r="A35" s="186"/>
      <c r="B35" s="4"/>
      <c r="C35" s="4"/>
      <c r="D35" s="226"/>
      <c r="E35" s="17"/>
      <c r="F35" s="27"/>
      <c r="G35" s="4"/>
      <c r="H35" s="4"/>
      <c r="I35" s="23"/>
      <c r="J35" s="188"/>
      <c r="L35" s="186"/>
      <c r="M35" s="4"/>
      <c r="N35" s="16"/>
      <c r="O35" s="15"/>
      <c r="P35" s="28" t="s">
        <v>369</v>
      </c>
      <c r="Q35" s="16"/>
      <c r="R35" s="26"/>
      <c r="S35" s="26"/>
      <c r="T35" s="160"/>
    </row>
    <row r="36" spans="1:20" ht="12.75">
      <c r="A36" s="186"/>
      <c r="B36" s="4"/>
      <c r="C36" s="4"/>
      <c r="D36" s="226"/>
      <c r="E36" s="17"/>
      <c r="F36" s="27"/>
      <c r="G36" s="4"/>
      <c r="H36" s="4"/>
      <c r="I36" s="23"/>
      <c r="J36" s="188"/>
      <c r="L36" s="186"/>
      <c r="M36" s="4"/>
      <c r="N36" s="4"/>
      <c r="O36" s="17"/>
      <c r="P36" s="25" t="s">
        <v>218</v>
      </c>
      <c r="Q36" s="25"/>
      <c r="R36" s="26">
        <v>290000</v>
      </c>
      <c r="S36" s="26"/>
      <c r="T36" s="160"/>
    </row>
    <row r="37" spans="1:20" ht="12.75">
      <c r="A37" s="186"/>
      <c r="B37" s="4"/>
      <c r="C37" s="4">
        <v>4</v>
      </c>
      <c r="D37" s="18"/>
      <c r="E37" s="17" t="s">
        <v>111</v>
      </c>
      <c r="F37" s="4"/>
      <c r="G37" s="4"/>
      <c r="H37" s="4"/>
      <c r="I37" s="23"/>
      <c r="J37" s="188">
        <f>SUM(I38)</f>
        <v>492187978</v>
      </c>
      <c r="L37" s="186"/>
      <c r="M37" s="4"/>
      <c r="N37" s="4"/>
      <c r="O37" s="17"/>
      <c r="P37" s="25" t="s">
        <v>5</v>
      </c>
      <c r="Q37" s="4"/>
      <c r="R37" s="26"/>
      <c r="S37" s="26"/>
      <c r="T37" s="160"/>
    </row>
    <row r="38" spans="1:20" ht="12.75">
      <c r="A38" s="60"/>
      <c r="B38" s="16"/>
      <c r="C38" s="4"/>
      <c r="D38" s="226" t="s">
        <v>112</v>
      </c>
      <c r="E38" s="15"/>
      <c r="F38" s="224" t="s">
        <v>71</v>
      </c>
      <c r="G38" s="16"/>
      <c r="H38" s="16"/>
      <c r="I38" s="23">
        <f>SUM(I41,I42,I45)</f>
        <v>492187978</v>
      </c>
      <c r="J38" s="188"/>
      <c r="L38" s="186"/>
      <c r="M38" s="4"/>
      <c r="N38" s="4"/>
      <c r="O38" s="17"/>
      <c r="P38" s="25"/>
      <c r="Q38" s="16"/>
      <c r="R38" s="26"/>
      <c r="S38" s="26"/>
      <c r="T38" s="160"/>
    </row>
    <row r="39" spans="1:20" ht="12.75" hidden="1">
      <c r="A39" s="60"/>
      <c r="B39" s="16"/>
      <c r="C39" s="4"/>
      <c r="D39" s="18"/>
      <c r="E39" s="15"/>
      <c r="F39" s="16"/>
      <c r="G39" s="16" t="s">
        <v>11</v>
      </c>
      <c r="H39" s="16"/>
      <c r="I39" s="23"/>
      <c r="J39" s="188"/>
      <c r="L39" s="186"/>
      <c r="M39" s="4"/>
      <c r="N39" s="4"/>
      <c r="O39" s="17"/>
      <c r="P39" s="25"/>
      <c r="Q39" s="16"/>
      <c r="R39" s="26"/>
      <c r="S39" s="26"/>
      <c r="T39" s="160"/>
    </row>
    <row r="40" spans="1:20" ht="12.75" hidden="1">
      <c r="A40" s="60"/>
      <c r="B40" s="16"/>
      <c r="C40" s="4"/>
      <c r="D40" s="18"/>
      <c r="E40" s="15"/>
      <c r="F40" s="27"/>
      <c r="G40" s="16" t="s">
        <v>81</v>
      </c>
      <c r="H40" s="16"/>
      <c r="I40" s="23"/>
      <c r="J40" s="188"/>
      <c r="L40" s="186"/>
      <c r="M40" s="4"/>
      <c r="N40" s="4"/>
      <c r="O40" s="17"/>
      <c r="P40" s="16"/>
      <c r="Q40" s="16"/>
      <c r="R40" s="26"/>
      <c r="S40" s="26"/>
      <c r="T40" s="160"/>
    </row>
    <row r="41" spans="1:20" ht="12.75">
      <c r="A41" s="60"/>
      <c r="B41" s="16"/>
      <c r="C41" s="4"/>
      <c r="D41" s="18"/>
      <c r="E41" s="15"/>
      <c r="F41" s="27" t="s">
        <v>11</v>
      </c>
      <c r="G41" s="16"/>
      <c r="H41" s="16"/>
      <c r="I41" s="653">
        <v>168002980</v>
      </c>
      <c r="J41" s="188"/>
      <c r="L41" s="186"/>
      <c r="M41" s="4"/>
      <c r="N41" s="4"/>
      <c r="O41" s="17"/>
      <c r="P41" s="25"/>
      <c r="Q41" s="16"/>
      <c r="R41" s="26"/>
      <c r="S41" s="26"/>
      <c r="T41" s="160"/>
    </row>
    <row r="42" spans="1:20" ht="12.75">
      <c r="A42" s="60"/>
      <c r="B42" s="16"/>
      <c r="C42" s="4"/>
      <c r="D42" s="18"/>
      <c r="E42" s="15"/>
      <c r="F42" s="27" t="s">
        <v>135</v>
      </c>
      <c r="G42" s="16"/>
      <c r="H42" s="16"/>
      <c r="I42" s="653">
        <v>44232265</v>
      </c>
      <c r="J42" s="188"/>
      <c r="L42" s="186"/>
      <c r="M42" s="4"/>
      <c r="N42" s="4"/>
      <c r="O42" s="17"/>
      <c r="P42" s="25"/>
      <c r="Q42" s="16"/>
      <c r="R42" s="26"/>
      <c r="S42" s="26"/>
      <c r="T42" s="160"/>
    </row>
    <row r="43" spans="1:20" ht="12.75" hidden="1">
      <c r="A43" s="60"/>
      <c r="B43" s="16"/>
      <c r="C43" s="4"/>
      <c r="D43" s="18"/>
      <c r="E43" s="15"/>
      <c r="F43" s="27"/>
      <c r="G43" s="16" t="s">
        <v>92</v>
      </c>
      <c r="H43" s="16"/>
      <c r="I43" s="33">
        <v>1600000</v>
      </c>
      <c r="J43" s="189"/>
      <c r="L43" s="186"/>
      <c r="M43" s="4"/>
      <c r="N43" s="4"/>
      <c r="O43" s="17"/>
      <c r="P43" s="25"/>
      <c r="Q43" s="25"/>
      <c r="R43" s="22"/>
      <c r="S43" s="22"/>
      <c r="T43" s="161"/>
    </row>
    <row r="44" spans="1:20" ht="12.75" hidden="1">
      <c r="A44" s="186"/>
      <c r="B44" s="4" t="s">
        <v>40</v>
      </c>
      <c r="C44" s="4"/>
      <c r="D44" s="18"/>
      <c r="E44" s="17" t="s">
        <v>99</v>
      </c>
      <c r="F44" s="29"/>
      <c r="G44" s="4"/>
      <c r="H44" s="16"/>
      <c r="I44" s="33"/>
      <c r="J44" s="189"/>
      <c r="L44" s="186"/>
      <c r="M44" s="4"/>
      <c r="N44" s="4"/>
      <c r="O44" s="17"/>
      <c r="P44" s="25"/>
      <c r="Q44" s="25"/>
      <c r="R44" s="22"/>
      <c r="S44" s="22"/>
      <c r="T44" s="161"/>
    </row>
    <row r="45" spans="1:20" ht="12.75">
      <c r="A45" s="186"/>
      <c r="B45" s="4"/>
      <c r="C45" s="4"/>
      <c r="D45" s="18"/>
      <c r="E45" s="17"/>
      <c r="F45" s="28" t="s">
        <v>216</v>
      </c>
      <c r="G45" s="4"/>
      <c r="H45" s="16"/>
      <c r="I45" s="653">
        <v>279952733</v>
      </c>
      <c r="J45" s="189"/>
      <c r="L45" s="186"/>
      <c r="M45" s="4"/>
      <c r="N45" s="4"/>
      <c r="O45" s="17"/>
      <c r="P45" s="25"/>
      <c r="Q45" s="25"/>
      <c r="R45" s="22"/>
      <c r="S45" s="22"/>
      <c r="T45" s="161"/>
    </row>
    <row r="46" spans="1:20" ht="12.75">
      <c r="A46" s="186"/>
      <c r="B46" s="4"/>
      <c r="C46" s="4">
        <v>3</v>
      </c>
      <c r="D46" s="18"/>
      <c r="E46" s="17"/>
      <c r="F46" s="29" t="s">
        <v>113</v>
      </c>
      <c r="G46" s="4"/>
      <c r="H46" s="16"/>
      <c r="I46" s="33"/>
      <c r="J46" s="188">
        <f>SUM(I47)</f>
        <v>0</v>
      </c>
      <c r="L46" s="186"/>
      <c r="M46" s="4"/>
      <c r="N46" s="4"/>
      <c r="O46" s="17"/>
      <c r="P46" s="25"/>
      <c r="Q46" s="25"/>
      <c r="R46" s="22"/>
      <c r="S46" s="22"/>
      <c r="T46" s="161"/>
    </row>
    <row r="47" spans="1:20" ht="12.75">
      <c r="A47" s="60"/>
      <c r="B47" s="16"/>
      <c r="C47" s="4"/>
      <c r="D47" s="226" t="s">
        <v>109</v>
      </c>
      <c r="E47" s="15"/>
      <c r="F47" s="224" t="s">
        <v>72</v>
      </c>
      <c r="G47" s="16"/>
      <c r="H47" s="16"/>
      <c r="I47" s="33">
        <f>SUM(I48:I50)</f>
        <v>0</v>
      </c>
      <c r="J47" s="188"/>
      <c r="L47" s="186"/>
      <c r="M47" s="4"/>
      <c r="N47" s="4"/>
      <c r="O47" s="17"/>
      <c r="P47" s="25"/>
      <c r="Q47" s="25"/>
      <c r="R47" s="22"/>
      <c r="S47" s="22"/>
      <c r="T47" s="161"/>
    </row>
    <row r="48" spans="1:20" ht="12.75">
      <c r="A48" s="60"/>
      <c r="B48" s="16"/>
      <c r="C48" s="16"/>
      <c r="D48" s="21"/>
      <c r="E48" s="15"/>
      <c r="F48" s="16" t="s">
        <v>11</v>
      </c>
      <c r="G48" s="16"/>
      <c r="H48" s="16"/>
      <c r="I48" s="33"/>
      <c r="J48" s="188"/>
      <c r="L48" s="60"/>
      <c r="M48" s="16"/>
      <c r="N48" s="16"/>
      <c r="O48" s="15"/>
      <c r="P48" s="16"/>
      <c r="Q48" s="16"/>
      <c r="R48" s="22"/>
      <c r="S48" s="22"/>
      <c r="T48" s="161"/>
    </row>
    <row r="49" spans="1:20" ht="12.75">
      <c r="A49" s="60"/>
      <c r="B49" s="16"/>
      <c r="C49" s="16"/>
      <c r="D49" s="21"/>
      <c r="E49" s="15"/>
      <c r="F49" s="16" t="s">
        <v>114</v>
      </c>
      <c r="G49" s="16"/>
      <c r="H49" s="16"/>
      <c r="I49" s="23"/>
      <c r="J49" s="188"/>
      <c r="L49" s="60"/>
      <c r="M49" s="16"/>
      <c r="N49" s="16"/>
      <c r="O49" s="15"/>
      <c r="P49" s="16"/>
      <c r="Q49" s="16"/>
      <c r="R49" s="22"/>
      <c r="S49" s="22"/>
      <c r="T49" s="161"/>
    </row>
    <row r="50" spans="1:20" ht="12.75">
      <c r="A50" s="60"/>
      <c r="B50" s="16"/>
      <c r="C50" s="16"/>
      <c r="D50" s="21"/>
      <c r="E50" s="15"/>
      <c r="F50" s="16" t="s">
        <v>92</v>
      </c>
      <c r="H50" s="16"/>
      <c r="I50" s="33"/>
      <c r="J50" s="189"/>
      <c r="L50" s="60"/>
      <c r="M50" s="16"/>
      <c r="N50" s="16"/>
      <c r="O50" s="15"/>
      <c r="P50" s="16"/>
      <c r="Q50" s="16"/>
      <c r="R50" s="22"/>
      <c r="S50" s="22"/>
      <c r="T50" s="161"/>
    </row>
    <row r="51" spans="1:20" ht="12.75">
      <c r="A51" s="60"/>
      <c r="B51" s="16"/>
      <c r="C51" s="16"/>
      <c r="D51" s="21"/>
      <c r="E51" s="15"/>
      <c r="F51" s="638" t="s">
        <v>396</v>
      </c>
      <c r="H51" s="16"/>
      <c r="I51" s="33">
        <f>SUM(I52)</f>
        <v>0</v>
      </c>
      <c r="J51" s="188">
        <f>SUM(I51)</f>
        <v>0</v>
      </c>
      <c r="L51" s="60"/>
      <c r="M51" s="16"/>
      <c r="N51" s="16"/>
      <c r="O51" s="15"/>
      <c r="P51" s="16"/>
      <c r="Q51" s="16"/>
      <c r="R51" s="22"/>
      <c r="S51" s="22"/>
      <c r="T51" s="161"/>
    </row>
    <row r="52" spans="1:20" ht="13.5" thickBot="1">
      <c r="A52" s="60"/>
      <c r="B52" s="16"/>
      <c r="C52" s="16"/>
      <c r="D52" s="21"/>
      <c r="E52" s="15"/>
      <c r="F52" s="32" t="s">
        <v>397</v>
      </c>
      <c r="H52" s="16"/>
      <c r="I52" s="33"/>
      <c r="J52" s="188"/>
      <c r="L52" s="60"/>
      <c r="M52" s="16"/>
      <c r="N52" s="16"/>
      <c r="O52" s="15"/>
      <c r="P52" s="16"/>
      <c r="Q52" s="16"/>
      <c r="R52" s="30"/>
      <c r="S52" s="30"/>
      <c r="T52" s="160"/>
    </row>
    <row r="53" spans="1:20" ht="14.25" thickBot="1" thickTop="1">
      <c r="A53" s="42" t="s">
        <v>106</v>
      </c>
      <c r="B53" s="41" t="s">
        <v>115</v>
      </c>
      <c r="C53" s="41"/>
      <c r="D53" s="197"/>
      <c r="E53" s="198"/>
      <c r="F53" s="228"/>
      <c r="G53" s="41"/>
      <c r="H53" s="59"/>
      <c r="I53" s="90"/>
      <c r="J53" s="202">
        <f>SUM(J10,J29,J37,J46,J51)</f>
        <v>539753978</v>
      </c>
      <c r="L53" s="42" t="s">
        <v>120</v>
      </c>
      <c r="M53" s="59"/>
      <c r="N53" s="41" t="s">
        <v>121</v>
      </c>
      <c r="O53" s="88"/>
      <c r="P53" s="59"/>
      <c r="Q53" s="59"/>
      <c r="R53" s="199"/>
      <c r="S53" s="201">
        <f>SUM(S8,S29)</f>
        <v>533940480</v>
      </c>
      <c r="T53" s="161"/>
    </row>
    <row r="54" spans="1:20" ht="13.5" hidden="1" thickTop="1">
      <c r="A54" s="186" t="s">
        <v>116</v>
      </c>
      <c r="B54" s="4"/>
      <c r="C54" s="4"/>
      <c r="D54" s="18"/>
      <c r="E54" s="17" t="s">
        <v>13</v>
      </c>
      <c r="F54" s="27"/>
      <c r="G54" s="16"/>
      <c r="H54" s="16"/>
      <c r="I54" s="33"/>
      <c r="J54" s="189"/>
      <c r="L54" s="60"/>
      <c r="M54" s="4" t="s">
        <v>9</v>
      </c>
      <c r="N54" s="4"/>
      <c r="O54" s="17" t="s">
        <v>124</v>
      </c>
      <c r="P54" s="28"/>
      <c r="Q54" s="4"/>
      <c r="R54" s="22"/>
      <c r="S54" s="22"/>
      <c r="T54" s="161"/>
    </row>
    <row r="55" spans="1:20" ht="13.5" hidden="1" thickTop="1">
      <c r="A55" s="186"/>
      <c r="B55" s="4" t="s">
        <v>14</v>
      </c>
      <c r="C55" s="4"/>
      <c r="D55" s="18"/>
      <c r="E55" s="15"/>
      <c r="F55" s="29" t="s">
        <v>117</v>
      </c>
      <c r="G55" s="16"/>
      <c r="H55" s="16"/>
      <c r="I55" s="33"/>
      <c r="J55" s="189"/>
      <c r="L55" s="60"/>
      <c r="M55" s="16"/>
      <c r="N55" s="4">
        <v>2</v>
      </c>
      <c r="O55" s="17"/>
      <c r="P55" s="29" t="s">
        <v>125</v>
      </c>
      <c r="Q55" s="4"/>
      <c r="R55" s="22"/>
      <c r="S55" s="22"/>
      <c r="T55" s="161"/>
    </row>
    <row r="56" spans="1:20" ht="13.5" hidden="1" thickTop="1">
      <c r="A56" s="186"/>
      <c r="B56" s="4"/>
      <c r="C56" s="4">
        <v>1</v>
      </c>
      <c r="D56" s="18"/>
      <c r="E56" s="15"/>
      <c r="F56" s="27" t="s">
        <v>118</v>
      </c>
      <c r="G56" s="16"/>
      <c r="H56" s="16"/>
      <c r="I56" s="33"/>
      <c r="J56" s="189"/>
      <c r="L56" s="60"/>
      <c r="M56" s="16"/>
      <c r="N56" s="4"/>
      <c r="O56" s="17"/>
      <c r="P56" s="28"/>
      <c r="Q56" s="25" t="s">
        <v>6</v>
      </c>
      <c r="R56" s="22"/>
      <c r="S56" s="22"/>
      <c r="T56" s="161"/>
    </row>
    <row r="57" spans="1:20" ht="13.5" hidden="1" thickTop="1">
      <c r="A57" s="186"/>
      <c r="B57" s="4"/>
      <c r="C57" s="4">
        <v>2</v>
      </c>
      <c r="D57" s="18"/>
      <c r="E57" s="15"/>
      <c r="F57" s="27" t="s">
        <v>119</v>
      </c>
      <c r="G57" s="16"/>
      <c r="H57" s="16"/>
      <c r="I57" s="33"/>
      <c r="J57" s="189"/>
      <c r="L57" s="186"/>
      <c r="M57" s="16"/>
      <c r="N57" s="4"/>
      <c r="O57" s="17"/>
      <c r="P57" s="4"/>
      <c r="Q57" s="25"/>
      <c r="R57" s="22"/>
      <c r="S57" s="22"/>
      <c r="T57" s="161"/>
    </row>
    <row r="58" spans="1:20" ht="14.25" hidden="1" thickBot="1" thickTop="1">
      <c r="A58" s="42"/>
      <c r="B58" s="41" t="s">
        <v>17</v>
      </c>
      <c r="C58" s="41"/>
      <c r="D58" s="197"/>
      <c r="E58" s="88"/>
      <c r="F58" s="221"/>
      <c r="G58" s="59"/>
      <c r="H58" s="59"/>
      <c r="I58" s="33"/>
      <c r="J58" s="189"/>
      <c r="L58" s="203"/>
      <c r="M58" s="59"/>
      <c r="N58" s="41" t="s">
        <v>18</v>
      </c>
      <c r="O58" s="198"/>
      <c r="P58" s="41"/>
      <c r="Q58" s="41"/>
      <c r="R58" s="22"/>
      <c r="S58" s="22"/>
      <c r="T58" s="161"/>
    </row>
    <row r="59" spans="1:20" ht="13.5" hidden="1" thickTop="1">
      <c r="A59" s="186"/>
      <c r="B59" s="4"/>
      <c r="C59" s="4"/>
      <c r="D59" s="60"/>
      <c r="E59" s="27"/>
      <c r="F59" s="16"/>
      <c r="G59" s="16"/>
      <c r="H59" s="22"/>
      <c r="I59" s="33"/>
      <c r="J59" s="189"/>
      <c r="L59" s="60"/>
      <c r="M59" s="4"/>
      <c r="N59" s="204"/>
      <c r="O59" s="16"/>
      <c r="P59" s="27"/>
      <c r="Q59" s="16"/>
      <c r="R59" s="22"/>
      <c r="S59" s="22"/>
      <c r="T59" s="161"/>
    </row>
    <row r="60" spans="1:20" ht="13.5" hidden="1" thickTop="1">
      <c r="A60" s="186"/>
      <c r="B60" s="4"/>
      <c r="C60" s="4"/>
      <c r="D60" s="60"/>
      <c r="E60" s="27"/>
      <c r="F60" s="16"/>
      <c r="G60" s="16"/>
      <c r="H60" s="22"/>
      <c r="I60" s="33"/>
      <c r="J60" s="189"/>
      <c r="L60" s="60"/>
      <c r="M60" s="4"/>
      <c r="N60" s="204"/>
      <c r="O60" s="16"/>
      <c r="P60" s="27"/>
      <c r="Q60" s="16"/>
      <c r="R60" s="22"/>
      <c r="S60" s="22"/>
      <c r="T60" s="161"/>
    </row>
    <row r="61" spans="1:20" ht="13.5" thickTop="1">
      <c r="A61" s="186" t="s">
        <v>116</v>
      </c>
      <c r="B61" s="4"/>
      <c r="C61" s="4"/>
      <c r="D61" s="18"/>
      <c r="E61" s="17" t="s">
        <v>13</v>
      </c>
      <c r="F61" s="27"/>
      <c r="G61" s="16"/>
      <c r="H61" s="16"/>
      <c r="I61" s="33"/>
      <c r="J61" s="188">
        <f>SUM(I63:I64)</f>
        <v>0</v>
      </c>
      <c r="K61" s="16"/>
      <c r="L61" s="60"/>
      <c r="M61" s="4" t="s">
        <v>9</v>
      </c>
      <c r="N61" s="4"/>
      <c r="O61" s="17" t="s">
        <v>124</v>
      </c>
      <c r="P61" s="28"/>
      <c r="Q61" s="4"/>
      <c r="R61" s="33"/>
      <c r="S61" s="22">
        <f>SUM(S63)</f>
        <v>5813498</v>
      </c>
      <c r="T61" s="161"/>
    </row>
    <row r="62" spans="1:20" ht="12.75" hidden="1">
      <c r="A62" s="186"/>
      <c r="B62" s="4" t="s">
        <v>14</v>
      </c>
      <c r="C62" s="4"/>
      <c r="D62" s="18"/>
      <c r="E62" s="15"/>
      <c r="F62" s="29" t="s">
        <v>117</v>
      </c>
      <c r="G62" s="16"/>
      <c r="H62" s="16"/>
      <c r="I62" s="33"/>
      <c r="J62" s="189"/>
      <c r="K62" s="16"/>
      <c r="L62" s="60"/>
      <c r="M62" s="16"/>
      <c r="N62" s="4">
        <v>2</v>
      </c>
      <c r="O62" s="17"/>
      <c r="P62" s="29" t="s">
        <v>125</v>
      </c>
      <c r="Q62" s="4"/>
      <c r="R62" s="33"/>
      <c r="S62" s="22"/>
      <c r="T62" s="161"/>
    </row>
    <row r="63" spans="1:20" ht="12.75">
      <c r="A63" s="186"/>
      <c r="B63" s="4"/>
      <c r="C63" s="4">
        <v>1</v>
      </c>
      <c r="D63" s="18"/>
      <c r="E63" s="15"/>
      <c r="F63" s="27" t="s">
        <v>118</v>
      </c>
      <c r="G63" s="16"/>
      <c r="H63" s="16"/>
      <c r="I63" s="31"/>
      <c r="J63" s="188"/>
      <c r="K63" s="16"/>
      <c r="L63" s="60"/>
      <c r="M63" s="16"/>
      <c r="N63" s="4"/>
      <c r="O63" s="17"/>
      <c r="P63" s="28"/>
      <c r="Q63" s="25" t="s">
        <v>6</v>
      </c>
      <c r="R63" s="33"/>
      <c r="S63" s="22">
        <v>5813498</v>
      </c>
      <c r="T63" s="160"/>
    </row>
    <row r="64" spans="1:20" ht="13.5" thickBot="1">
      <c r="A64" s="186"/>
      <c r="B64" s="4"/>
      <c r="C64" s="4">
        <v>2</v>
      </c>
      <c r="D64" s="18"/>
      <c r="E64" s="15"/>
      <c r="F64" s="27" t="s">
        <v>119</v>
      </c>
      <c r="G64" s="16"/>
      <c r="H64" s="16"/>
      <c r="I64" s="31"/>
      <c r="J64" s="188"/>
      <c r="K64" s="16"/>
      <c r="L64" s="186"/>
      <c r="M64" s="16"/>
      <c r="N64" s="4"/>
      <c r="O64" s="17"/>
      <c r="P64" s="4"/>
      <c r="Q64" s="25"/>
      <c r="R64" s="229"/>
      <c r="S64" s="220"/>
      <c r="T64" s="160"/>
    </row>
    <row r="65" spans="1:20" ht="14.25" thickBot="1" thickTop="1">
      <c r="A65" s="42"/>
      <c r="B65" s="41" t="s">
        <v>17</v>
      </c>
      <c r="C65" s="41"/>
      <c r="D65" s="197"/>
      <c r="E65" s="88"/>
      <c r="F65" s="221"/>
      <c r="G65" s="59"/>
      <c r="H65" s="59"/>
      <c r="I65" s="59"/>
      <c r="J65" s="202">
        <f>SUM(J53,J61)</f>
        <v>539753978</v>
      </c>
      <c r="K65" s="16"/>
      <c r="L65" s="203"/>
      <c r="M65" s="59"/>
      <c r="N65" s="41" t="s">
        <v>18</v>
      </c>
      <c r="O65" s="198"/>
      <c r="P65" s="41"/>
      <c r="Q65" s="41"/>
      <c r="R65" s="200"/>
      <c r="S65" s="248">
        <f>SUM(S61,S53)</f>
        <v>539753978</v>
      </c>
      <c r="T65" s="160"/>
    </row>
    <row r="66" spans="1:20" ht="13.5" thickTop="1">
      <c r="A66" s="4"/>
      <c r="B66" s="4"/>
      <c r="C66" s="4"/>
      <c r="D66" s="4"/>
      <c r="E66" s="4"/>
      <c r="F66" s="4"/>
      <c r="G66" s="4"/>
      <c r="H66" s="109"/>
      <c r="I66" s="109"/>
      <c r="J66" s="109"/>
      <c r="K66" s="16"/>
      <c r="L66" s="16"/>
      <c r="M66" s="16"/>
      <c r="N66" s="16"/>
      <c r="O66" s="4"/>
      <c r="P66" s="4"/>
      <c r="Q66" s="4"/>
      <c r="R66" s="103"/>
      <c r="S66" s="103"/>
      <c r="T66" s="109"/>
    </row>
    <row r="67" spans="1:20" ht="12.75">
      <c r="A67" s="4"/>
      <c r="B67" s="4"/>
      <c r="C67" s="4"/>
      <c r="D67" s="4"/>
      <c r="E67" s="4"/>
      <c r="F67" s="4"/>
      <c r="G67" s="4"/>
      <c r="H67" s="109"/>
      <c r="I67" s="109"/>
      <c r="J67" s="109"/>
      <c r="L67" s="16"/>
      <c r="M67" s="16"/>
      <c r="N67" s="16"/>
      <c r="O67" s="4"/>
      <c r="P67" s="4"/>
      <c r="Q67" s="4"/>
      <c r="R67" s="103"/>
      <c r="S67" s="103"/>
      <c r="T67" s="109"/>
    </row>
    <row r="68" spans="1:20" ht="12.75">
      <c r="A68" s="4"/>
      <c r="B68" s="4"/>
      <c r="C68" s="4"/>
      <c r="D68" s="4"/>
      <c r="E68" s="4"/>
      <c r="F68" s="4"/>
      <c r="G68" s="4"/>
      <c r="H68" s="109"/>
      <c r="I68" s="109"/>
      <c r="J68" s="109"/>
      <c r="L68" s="16"/>
      <c r="M68" s="16"/>
      <c r="N68" s="16"/>
      <c r="O68" s="4"/>
      <c r="P68" s="4"/>
      <c r="Q68" s="4"/>
      <c r="R68" s="103"/>
      <c r="S68" s="103"/>
      <c r="T68" s="109"/>
    </row>
    <row r="69" spans="1:20" ht="12.75">
      <c r="A69" s="4"/>
      <c r="B69" s="4"/>
      <c r="C69" s="4"/>
      <c r="D69" s="4"/>
      <c r="E69" s="4"/>
      <c r="F69" s="4"/>
      <c r="G69" s="4"/>
      <c r="H69" s="109"/>
      <c r="I69" s="109"/>
      <c r="J69" s="109"/>
      <c r="L69" s="16"/>
      <c r="M69" s="16"/>
      <c r="N69" s="16"/>
      <c r="O69" s="4"/>
      <c r="P69" s="4"/>
      <c r="Q69" s="4"/>
      <c r="R69" s="103"/>
      <c r="S69" s="103"/>
      <c r="T69" s="109"/>
    </row>
    <row r="70" spans="1:20" ht="12.75">
      <c r="A70" s="4"/>
      <c r="B70" s="4"/>
      <c r="C70" s="4"/>
      <c r="D70" s="4"/>
      <c r="E70" s="4"/>
      <c r="F70" s="4"/>
      <c r="G70" s="4"/>
      <c r="H70" s="109"/>
      <c r="I70" s="109"/>
      <c r="J70" s="109"/>
      <c r="L70" s="16"/>
      <c r="M70" s="16"/>
      <c r="N70" s="16"/>
      <c r="O70" s="4"/>
      <c r="P70" s="4"/>
      <c r="Q70" s="4"/>
      <c r="R70" s="103"/>
      <c r="S70" s="103"/>
      <c r="T70" s="109"/>
    </row>
    <row r="71" spans="1:20" ht="12.75" hidden="1">
      <c r="A71" s="4"/>
      <c r="B71" s="4"/>
      <c r="C71" s="4"/>
      <c r="D71" s="4"/>
      <c r="E71" s="4"/>
      <c r="F71" s="4"/>
      <c r="G71" s="4"/>
      <c r="H71" s="109"/>
      <c r="I71" s="109"/>
      <c r="J71" s="109"/>
      <c r="L71" s="16"/>
      <c r="M71" s="16"/>
      <c r="N71" s="16"/>
      <c r="O71" s="4"/>
      <c r="P71" s="4"/>
      <c r="Q71" s="4"/>
      <c r="R71" s="103"/>
      <c r="S71" s="103"/>
      <c r="T71" s="109"/>
    </row>
    <row r="72" spans="1:20" ht="12.75" hidden="1">
      <c r="A72" s="4"/>
      <c r="B72" s="4"/>
      <c r="C72" s="4"/>
      <c r="D72" s="4"/>
      <c r="E72" s="4"/>
      <c r="F72" s="4"/>
      <c r="G72" s="4"/>
      <c r="H72" s="109"/>
      <c r="I72" s="109"/>
      <c r="J72" s="109"/>
      <c r="L72" s="16"/>
      <c r="M72" s="16"/>
      <c r="N72" s="16"/>
      <c r="O72" s="4"/>
      <c r="P72" s="4"/>
      <c r="Q72" s="4"/>
      <c r="R72" s="103"/>
      <c r="S72" s="103"/>
      <c r="T72" s="109"/>
    </row>
    <row r="73" spans="1:20" ht="12.75" hidden="1">
      <c r="A73" s="4"/>
      <c r="B73" s="4"/>
      <c r="C73" s="4"/>
      <c r="D73" s="4"/>
      <c r="E73" s="4"/>
      <c r="F73" s="4"/>
      <c r="G73" s="4"/>
      <c r="H73" s="109"/>
      <c r="I73" s="109"/>
      <c r="J73" s="109"/>
      <c r="L73" s="16"/>
      <c r="M73" s="16"/>
      <c r="N73" s="16"/>
      <c r="O73" s="4"/>
      <c r="P73" s="4"/>
      <c r="Q73" s="4"/>
      <c r="R73" s="103"/>
      <c r="S73" s="103"/>
      <c r="T73" s="109"/>
    </row>
    <row r="74" spans="1:20" ht="12.75" hidden="1">
      <c r="A74" s="4"/>
      <c r="B74" s="4"/>
      <c r="C74" s="4"/>
      <c r="D74" s="4"/>
      <c r="E74" s="4"/>
      <c r="F74" s="4"/>
      <c r="G74" s="4"/>
      <c r="H74" s="109"/>
      <c r="I74" s="109"/>
      <c r="J74" s="109"/>
      <c r="L74" s="16"/>
      <c r="M74" s="16"/>
      <c r="N74" s="16"/>
      <c r="O74" s="4"/>
      <c r="P74" s="4"/>
      <c r="Q74" s="4"/>
      <c r="R74" s="103"/>
      <c r="S74" s="103"/>
      <c r="T74" s="109"/>
    </row>
    <row r="75" spans="1:20" ht="12.75" hidden="1">
      <c r="A75" s="4"/>
      <c r="B75" s="4"/>
      <c r="C75" s="4"/>
      <c r="D75" s="4"/>
      <c r="E75" s="4"/>
      <c r="F75" s="4"/>
      <c r="G75" s="4"/>
      <c r="H75" s="109"/>
      <c r="I75" s="109"/>
      <c r="J75" s="109"/>
      <c r="L75" s="16"/>
      <c r="M75" s="16"/>
      <c r="N75" s="16"/>
      <c r="O75" s="4"/>
      <c r="P75" s="4"/>
      <c r="Q75" s="4"/>
      <c r="R75" s="103"/>
      <c r="S75" s="103"/>
      <c r="T75" s="109"/>
    </row>
    <row r="76" spans="1:20" ht="12.75" hidden="1">
      <c r="A76" s="4"/>
      <c r="B76" s="4"/>
      <c r="C76" s="4"/>
      <c r="D76" s="4"/>
      <c r="E76" s="4"/>
      <c r="F76" s="4"/>
      <c r="G76" s="4"/>
      <c r="H76" s="109"/>
      <c r="I76" s="109"/>
      <c r="J76" s="109"/>
      <c r="L76" s="16"/>
      <c r="M76" s="16"/>
      <c r="N76" s="16"/>
      <c r="O76" s="4"/>
      <c r="P76" s="4"/>
      <c r="Q76" s="4"/>
      <c r="R76" s="103"/>
      <c r="S76" s="103"/>
      <c r="T76" s="109"/>
    </row>
    <row r="77" spans="1:20" ht="12.75" hidden="1">
      <c r="A77" s="4"/>
      <c r="B77" s="4"/>
      <c r="C77" s="4"/>
      <c r="D77" s="4"/>
      <c r="E77" s="4"/>
      <c r="F77" s="4"/>
      <c r="G77" s="4"/>
      <c r="H77" s="109"/>
      <c r="I77" s="109"/>
      <c r="J77" s="109"/>
      <c r="L77" s="16"/>
      <c r="M77" s="16"/>
      <c r="N77" s="16"/>
      <c r="O77" s="4"/>
      <c r="P77" s="4"/>
      <c r="Q77" s="4"/>
      <c r="R77" s="103"/>
      <c r="S77" s="103"/>
      <c r="T77" s="109"/>
    </row>
    <row r="78" spans="1:20" ht="12.75" hidden="1">
      <c r="A78" s="4"/>
      <c r="B78" s="4"/>
      <c r="C78" s="4"/>
      <c r="D78" s="4"/>
      <c r="E78" s="4"/>
      <c r="F78" s="4"/>
      <c r="G78" s="4"/>
      <c r="H78" s="109"/>
      <c r="I78" s="109"/>
      <c r="J78" s="109"/>
      <c r="L78" s="16"/>
      <c r="M78" s="16"/>
      <c r="N78" s="16"/>
      <c r="O78" s="4"/>
      <c r="P78" s="4"/>
      <c r="Q78" s="4"/>
      <c r="R78" s="103"/>
      <c r="S78" s="103"/>
      <c r="T78" s="109"/>
    </row>
    <row r="79" spans="1:20" ht="12.75" hidden="1">
      <c r="A79" s="16"/>
      <c r="B79" s="16"/>
      <c r="C79" s="16"/>
      <c r="D79" s="16"/>
      <c r="E79" s="16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03"/>
      <c r="S79" s="103"/>
      <c r="T79" s="103"/>
    </row>
    <row r="80" spans="1:20" ht="12.75" hidden="1">
      <c r="A80" s="16"/>
      <c r="B80" s="16"/>
      <c r="C80" s="16"/>
      <c r="D80" s="16"/>
      <c r="E80" s="16"/>
      <c r="F80" s="16"/>
      <c r="G80" s="16"/>
      <c r="H80" s="16"/>
      <c r="I80" s="16"/>
      <c r="J80" s="16"/>
      <c r="L80" s="16"/>
      <c r="M80" s="16"/>
      <c r="N80" s="16"/>
      <c r="O80" s="16"/>
      <c r="P80" s="16"/>
      <c r="Q80" s="16"/>
      <c r="R80" s="103"/>
      <c r="S80" s="103"/>
      <c r="T80" s="103"/>
    </row>
    <row r="81" spans="1:20" ht="12.75" hidden="1">
      <c r="A81" s="16"/>
      <c r="B81" s="16"/>
      <c r="C81" s="16"/>
      <c r="D81" s="16"/>
      <c r="E81" s="16"/>
      <c r="F81" s="16"/>
      <c r="G81" s="16"/>
      <c r="H81" s="16"/>
      <c r="I81" s="16"/>
      <c r="J81" s="16"/>
      <c r="L81" s="16"/>
      <c r="M81" s="16"/>
      <c r="N81" s="16"/>
      <c r="O81" s="16"/>
      <c r="P81" s="16"/>
      <c r="Q81" s="16"/>
      <c r="R81" s="103"/>
      <c r="S81" s="103"/>
      <c r="T81" s="103"/>
    </row>
    <row r="82" spans="1:20" ht="12.75" hidden="1">
      <c r="A82" s="16"/>
      <c r="B82" s="16"/>
      <c r="C82" s="16"/>
      <c r="D82" s="16"/>
      <c r="E82" s="16"/>
      <c r="F82" s="16"/>
      <c r="G82" s="16"/>
      <c r="H82" s="16"/>
      <c r="I82" s="16"/>
      <c r="J82" s="16"/>
      <c r="L82" s="16"/>
      <c r="M82" s="16"/>
      <c r="N82" s="16"/>
      <c r="O82" s="16"/>
      <c r="P82" s="16"/>
      <c r="Q82" s="16"/>
      <c r="R82" s="103"/>
      <c r="S82" s="103"/>
      <c r="T82" s="103"/>
    </row>
    <row r="83" spans="1:20" ht="12.75" hidden="1">
      <c r="A83" s="16"/>
      <c r="B83" s="16"/>
      <c r="C83" s="16"/>
      <c r="D83" s="16"/>
      <c r="E83" s="16"/>
      <c r="F83" s="16"/>
      <c r="G83" s="16"/>
      <c r="H83" s="16"/>
      <c r="I83" s="16"/>
      <c r="J83" s="16"/>
      <c r="L83" s="16"/>
      <c r="M83" s="16"/>
      <c r="N83" s="16"/>
      <c r="O83" s="16"/>
      <c r="P83" s="16"/>
      <c r="Q83" s="16"/>
      <c r="R83" s="103"/>
      <c r="S83" s="103"/>
      <c r="T83" s="103"/>
    </row>
    <row r="84" spans="1:16" ht="12.75" hidden="1">
      <c r="A84" s="16"/>
      <c r="B84" s="16"/>
      <c r="C84" s="16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hidden="1">
      <c r="A85" s="16"/>
      <c r="B85" s="16"/>
      <c r="C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hidden="1">
      <c r="A86" s="16"/>
      <c r="B86" s="16"/>
      <c r="C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hidden="1">
      <c r="A87" s="16"/>
      <c r="B87" s="16"/>
      <c r="C87" s="16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hidden="1">
      <c r="A88" s="16"/>
      <c r="B88" s="16"/>
      <c r="C88" s="16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hidden="1">
      <c r="A89" s="16"/>
      <c r="B89" s="16"/>
      <c r="C89" s="16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hidden="1">
      <c r="A90" s="16"/>
      <c r="B90" s="16"/>
      <c r="C90" s="16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hidden="1">
      <c r="A91" s="16"/>
      <c r="B91" s="16"/>
      <c r="C91" s="16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hidden="1">
      <c r="A92" s="16"/>
      <c r="B92" s="16"/>
      <c r="C92" s="16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hidden="1">
      <c r="A93" s="16"/>
      <c r="B93" s="16"/>
      <c r="C93" s="16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hidden="1">
      <c r="A94" s="16"/>
      <c r="B94" s="16"/>
      <c r="C94" s="16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hidden="1">
      <c r="A95" s="16"/>
      <c r="B95" s="16"/>
      <c r="C95" s="16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hidden="1">
      <c r="A96" s="16"/>
      <c r="B96" s="16"/>
      <c r="C96" s="16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hidden="1">
      <c r="A97" s="16"/>
      <c r="B97" s="16"/>
      <c r="C97" s="16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hidden="1">
      <c r="A98" s="16"/>
      <c r="B98" s="16"/>
      <c r="C98" s="16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hidden="1">
      <c r="A99" s="16"/>
      <c r="B99" s="16"/>
      <c r="C99" s="16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hidden="1">
      <c r="A100" s="16"/>
      <c r="B100" s="16"/>
      <c r="C100" s="16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hidden="1">
      <c r="A101" s="16"/>
      <c r="B101" s="16"/>
      <c r="C101" s="16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6"/>
      <c r="B102" s="16"/>
      <c r="C102" s="16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20" ht="12.75">
      <c r="A103" s="16"/>
      <c r="B103" s="16"/>
      <c r="C103" s="16"/>
      <c r="D103" s="16"/>
      <c r="E103" s="16"/>
      <c r="F103" s="1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6"/>
      <c r="R103" s="103"/>
      <c r="S103" s="103"/>
      <c r="T103" s="103"/>
    </row>
    <row r="104" spans="1:20" ht="12.75">
      <c r="A104" s="16"/>
      <c r="B104" s="16"/>
      <c r="C104" s="16"/>
      <c r="D104" s="16"/>
      <c r="E104" s="16"/>
      <c r="F104" s="1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6"/>
      <c r="R104" s="103"/>
      <c r="S104" s="103"/>
      <c r="T104" s="103"/>
    </row>
    <row r="105" spans="1:20" ht="12.75">
      <c r="A105" s="16"/>
      <c r="B105" s="16"/>
      <c r="C105" s="16"/>
      <c r="D105" s="16"/>
      <c r="E105" s="16"/>
      <c r="F105" s="1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6"/>
      <c r="R105" s="103"/>
      <c r="S105" s="103"/>
      <c r="T105" s="103"/>
    </row>
    <row r="106" spans="1:20" ht="12.75" hidden="1">
      <c r="A106" s="16"/>
      <c r="B106" s="16"/>
      <c r="C106" s="16"/>
      <c r="D106" s="16"/>
      <c r="E106" s="16"/>
      <c r="F106" s="1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6"/>
      <c r="R106" s="103"/>
      <c r="S106" s="103"/>
      <c r="T106" s="103"/>
    </row>
    <row r="107" spans="1:20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03"/>
      <c r="S107" s="103"/>
      <c r="T107" s="103"/>
    </row>
    <row r="108" spans="1:2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6"/>
      <c r="N108" s="16"/>
      <c r="O108" s="4"/>
      <c r="P108" s="16"/>
      <c r="Q108" s="16"/>
      <c r="R108" s="103"/>
      <c r="S108" s="103"/>
      <c r="T108" s="103"/>
    </row>
    <row r="109" spans="1:20" ht="12.75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6"/>
      <c r="M109" s="16"/>
      <c r="N109" s="16"/>
      <c r="O109" s="16"/>
      <c r="P109" s="16"/>
      <c r="Q109" s="16"/>
      <c r="R109" s="103"/>
      <c r="S109" s="103"/>
      <c r="T109" s="103"/>
    </row>
    <row r="110" spans="1:20" ht="12.75">
      <c r="A110" s="4"/>
      <c r="B110" s="4"/>
      <c r="C110" s="4"/>
      <c r="D110" s="4"/>
      <c r="E110" s="4"/>
      <c r="F110" s="4"/>
      <c r="G110" s="4"/>
      <c r="H110" s="4"/>
      <c r="I110" s="54"/>
      <c r="J110" s="54"/>
      <c r="K110" s="4"/>
      <c r="L110" s="4"/>
      <c r="M110" s="4"/>
      <c r="N110" s="4"/>
      <c r="O110" s="4"/>
      <c r="P110" s="4"/>
      <c r="Q110" s="4"/>
      <c r="R110" s="103"/>
      <c r="S110" s="103"/>
      <c r="T110" s="103"/>
    </row>
    <row r="111" spans="1:20" ht="12.75">
      <c r="A111" s="16"/>
      <c r="B111" s="16"/>
      <c r="C111" s="16"/>
      <c r="D111" s="16"/>
      <c r="E111" s="16"/>
      <c r="F111" s="16"/>
      <c r="G111" s="16"/>
      <c r="H111" s="103"/>
      <c r="I111" s="109"/>
      <c r="J111" s="109"/>
      <c r="K111" s="16"/>
      <c r="L111" s="16"/>
      <c r="M111" s="16"/>
      <c r="N111" s="16"/>
      <c r="O111" s="4"/>
      <c r="P111" s="16"/>
      <c r="Q111" s="16"/>
      <c r="R111" s="109"/>
      <c r="S111" s="120"/>
      <c r="T111" s="109"/>
    </row>
    <row r="112" spans="1:20" ht="12.75">
      <c r="A112" s="16"/>
      <c r="B112" s="16"/>
      <c r="C112" s="16"/>
      <c r="D112" s="16"/>
      <c r="E112" s="16"/>
      <c r="F112" s="16"/>
      <c r="G112" s="16"/>
      <c r="H112" s="103"/>
      <c r="I112" s="120"/>
      <c r="J112" s="109"/>
      <c r="K112" s="16"/>
      <c r="L112" s="4"/>
      <c r="M112" s="4"/>
      <c r="N112" s="4"/>
      <c r="O112" s="4"/>
      <c r="P112" s="16"/>
      <c r="Q112" s="16"/>
      <c r="R112" s="103"/>
      <c r="S112" s="120"/>
      <c r="T112" s="109"/>
    </row>
    <row r="113" spans="1:20" ht="12.75">
      <c r="A113" s="16"/>
      <c r="B113" s="16"/>
      <c r="C113" s="16"/>
      <c r="D113" s="16"/>
      <c r="E113" s="27"/>
      <c r="F113" s="16"/>
      <c r="G113" s="16"/>
      <c r="H113" s="103"/>
      <c r="I113" s="120"/>
      <c r="J113" s="109"/>
      <c r="K113" s="16"/>
      <c r="L113" s="4"/>
      <c r="M113" s="4"/>
      <c r="N113" s="4"/>
      <c r="O113" s="4"/>
      <c r="P113" s="27"/>
      <c r="Q113" s="16"/>
      <c r="R113" s="103"/>
      <c r="S113" s="120"/>
      <c r="T113" s="109"/>
    </row>
    <row r="114" spans="1:20" ht="12.75">
      <c r="A114" s="16"/>
      <c r="B114" s="16"/>
      <c r="C114" s="16"/>
      <c r="D114" s="16"/>
      <c r="E114" s="27"/>
      <c r="F114" s="16"/>
      <c r="G114" s="16"/>
      <c r="H114" s="103"/>
      <c r="I114" s="120"/>
      <c r="J114" s="109"/>
      <c r="K114" s="16"/>
      <c r="L114" s="4"/>
      <c r="M114" s="4"/>
      <c r="N114" s="4"/>
      <c r="O114" s="4"/>
      <c r="P114" s="27"/>
      <c r="Q114" s="16"/>
      <c r="R114" s="103"/>
      <c r="S114" s="120"/>
      <c r="T114" s="109"/>
    </row>
    <row r="115" spans="1:20" ht="12.75">
      <c r="A115" s="16"/>
      <c r="B115" s="16"/>
      <c r="C115" s="16"/>
      <c r="D115" s="16"/>
      <c r="E115" s="27"/>
      <c r="F115" s="16"/>
      <c r="G115" s="16"/>
      <c r="H115" s="103"/>
      <c r="I115" s="120"/>
      <c r="J115" s="109"/>
      <c r="K115" s="16"/>
      <c r="L115" s="4"/>
      <c r="M115" s="4"/>
      <c r="N115" s="4"/>
      <c r="O115" s="4"/>
      <c r="P115" s="27"/>
      <c r="Q115" s="16"/>
      <c r="R115" s="122"/>
      <c r="S115" s="120"/>
      <c r="T115" s="109"/>
    </row>
    <row r="116" spans="1:20" ht="12.75">
      <c r="A116" s="16"/>
      <c r="B116" s="16"/>
      <c r="C116" s="16"/>
      <c r="D116" s="16"/>
      <c r="E116" s="27"/>
      <c r="F116" s="16"/>
      <c r="G116" s="16"/>
      <c r="H116" s="103"/>
      <c r="I116" s="120"/>
      <c r="J116" s="109"/>
      <c r="K116" s="16"/>
      <c r="L116" s="4"/>
      <c r="M116" s="4"/>
      <c r="N116" s="4"/>
      <c r="O116" s="4"/>
      <c r="P116" s="27"/>
      <c r="Q116" s="16"/>
      <c r="R116" s="120"/>
      <c r="S116" s="120"/>
      <c r="T116" s="109"/>
    </row>
    <row r="117" spans="1:20" ht="12.75">
      <c r="A117" s="16"/>
      <c r="B117" s="16"/>
      <c r="C117" s="16"/>
      <c r="D117" s="16"/>
      <c r="E117" s="27"/>
      <c r="F117" s="16"/>
      <c r="G117" s="16"/>
      <c r="H117" s="103"/>
      <c r="I117" s="120"/>
      <c r="J117" s="109"/>
      <c r="K117" s="16"/>
      <c r="L117" s="4"/>
      <c r="M117" s="4"/>
      <c r="N117" s="4"/>
      <c r="O117" s="4"/>
      <c r="P117" s="27"/>
      <c r="Q117" s="16"/>
      <c r="R117" s="120"/>
      <c r="S117" s="120"/>
      <c r="T117" s="109"/>
    </row>
    <row r="118" spans="1:20" ht="12.75">
      <c r="A118" s="16"/>
      <c r="B118" s="16"/>
      <c r="C118" s="16"/>
      <c r="D118" s="16"/>
      <c r="E118" s="27"/>
      <c r="F118" s="16"/>
      <c r="G118" s="16"/>
      <c r="H118" s="103"/>
      <c r="I118" s="120"/>
      <c r="J118" s="109"/>
      <c r="K118" s="16"/>
      <c r="L118" s="4"/>
      <c r="M118" s="4"/>
      <c r="N118" s="4"/>
      <c r="O118" s="4"/>
      <c r="P118" s="27"/>
      <c r="Q118" s="16"/>
      <c r="R118" s="120"/>
      <c r="S118" s="120"/>
      <c r="T118" s="109"/>
    </row>
    <row r="119" spans="1:20" ht="12.75" hidden="1">
      <c r="A119" s="16"/>
      <c r="B119" s="16"/>
      <c r="C119" s="16"/>
      <c r="D119" s="16"/>
      <c r="E119" s="27"/>
      <c r="F119" s="16"/>
      <c r="G119" s="16"/>
      <c r="H119" s="103"/>
      <c r="I119" s="120"/>
      <c r="J119" s="109"/>
      <c r="K119" s="16"/>
      <c r="L119" s="4"/>
      <c r="M119" s="4"/>
      <c r="N119" s="4"/>
      <c r="O119" s="4"/>
      <c r="P119" s="28"/>
      <c r="Q119" s="4"/>
      <c r="R119" s="120"/>
      <c r="S119" s="120"/>
      <c r="T119" s="109"/>
    </row>
    <row r="120" spans="1:20" ht="12.75" hidden="1">
      <c r="A120" s="16"/>
      <c r="B120" s="16"/>
      <c r="C120" s="16"/>
      <c r="D120" s="16"/>
      <c r="E120" s="27"/>
      <c r="F120" s="16"/>
      <c r="G120" s="16"/>
      <c r="H120" s="103"/>
      <c r="I120" s="120"/>
      <c r="J120" s="109"/>
      <c r="K120" s="16"/>
      <c r="L120" s="4"/>
      <c r="M120" s="4"/>
      <c r="N120" s="4"/>
      <c r="O120" s="4"/>
      <c r="P120" s="28"/>
      <c r="Q120" s="4"/>
      <c r="R120" s="120"/>
      <c r="S120" s="120"/>
      <c r="T120" s="109"/>
    </row>
    <row r="121" spans="1:20" ht="12.75">
      <c r="A121" s="16"/>
      <c r="B121" s="16"/>
      <c r="C121" s="16"/>
      <c r="D121" s="16"/>
      <c r="E121" s="27"/>
      <c r="F121" s="16"/>
      <c r="G121" s="16"/>
      <c r="H121" s="103"/>
      <c r="I121" s="120"/>
      <c r="J121" s="109"/>
      <c r="K121" s="16"/>
      <c r="L121" s="4"/>
      <c r="M121" s="4"/>
      <c r="N121" s="4"/>
      <c r="O121" s="4"/>
      <c r="P121" s="25"/>
      <c r="Q121" s="4"/>
      <c r="R121" s="120"/>
      <c r="S121" s="120"/>
      <c r="T121" s="109"/>
    </row>
    <row r="122" spans="1:20" ht="12.75">
      <c r="A122" s="4"/>
      <c r="B122" s="16"/>
      <c r="C122" s="16"/>
      <c r="D122" s="4"/>
      <c r="E122" s="29"/>
      <c r="F122" s="4"/>
      <c r="G122" s="4"/>
      <c r="H122" s="109"/>
      <c r="I122" s="109"/>
      <c r="J122" s="109"/>
      <c r="K122" s="16"/>
      <c r="L122" s="4"/>
      <c r="M122" s="4"/>
      <c r="N122" s="4"/>
      <c r="O122" s="4"/>
      <c r="P122" s="4"/>
      <c r="Q122" s="4"/>
      <c r="R122" s="109"/>
      <c r="S122" s="120"/>
      <c r="T122" s="109"/>
    </row>
    <row r="123" spans="1:20" ht="12.75">
      <c r="A123" s="4"/>
      <c r="B123" s="16"/>
      <c r="C123" s="16"/>
      <c r="D123" s="4"/>
      <c r="E123" s="27"/>
      <c r="F123" s="4"/>
      <c r="G123" s="4"/>
      <c r="H123" s="109"/>
      <c r="I123" s="109"/>
      <c r="J123" s="109"/>
      <c r="K123" s="16"/>
      <c r="L123" s="4"/>
      <c r="M123" s="4"/>
      <c r="N123" s="4"/>
      <c r="O123" s="4"/>
      <c r="P123" s="28"/>
      <c r="Q123" s="4"/>
      <c r="R123" s="120"/>
      <c r="S123" s="120"/>
      <c r="T123" s="109"/>
    </row>
    <row r="124" spans="1:20" ht="12.75">
      <c r="A124" s="4"/>
      <c r="B124" s="16"/>
      <c r="C124" s="164"/>
      <c r="D124" s="4"/>
      <c r="E124" s="27"/>
      <c r="F124" s="4"/>
      <c r="G124" s="4"/>
      <c r="H124" s="120"/>
      <c r="I124" s="109"/>
      <c r="J124" s="109"/>
      <c r="K124" s="16"/>
      <c r="L124" s="4"/>
      <c r="M124" s="4"/>
      <c r="N124" s="4"/>
      <c r="O124" s="4"/>
      <c r="P124" s="28"/>
      <c r="Q124" s="4"/>
      <c r="R124" s="120"/>
      <c r="S124" s="120"/>
      <c r="T124" s="109"/>
    </row>
    <row r="125" spans="1:20" ht="12.75">
      <c r="A125" s="4"/>
      <c r="B125" s="16"/>
      <c r="C125" s="164"/>
      <c r="D125" s="4"/>
      <c r="E125" s="27"/>
      <c r="F125" s="4"/>
      <c r="G125" s="4"/>
      <c r="H125" s="120"/>
      <c r="I125" s="109"/>
      <c r="J125" s="109"/>
      <c r="K125" s="16"/>
      <c r="L125" s="4"/>
      <c r="M125" s="4"/>
      <c r="N125" s="4"/>
      <c r="O125" s="4"/>
      <c r="P125" s="28"/>
      <c r="Q125" s="25"/>
      <c r="R125" s="120"/>
      <c r="S125" s="120"/>
      <c r="T125" s="109"/>
    </row>
    <row r="126" spans="1:20" ht="12.75">
      <c r="A126" s="4"/>
      <c r="B126" s="16"/>
      <c r="C126" s="164"/>
      <c r="D126" s="4"/>
      <c r="E126" s="32"/>
      <c r="F126" s="4"/>
      <c r="G126" s="4"/>
      <c r="H126" s="120"/>
      <c r="I126" s="109"/>
      <c r="J126" s="109"/>
      <c r="K126" s="16"/>
      <c r="L126" s="4"/>
      <c r="M126" s="4"/>
      <c r="N126" s="4"/>
      <c r="O126" s="4"/>
      <c r="P126" s="4"/>
      <c r="Q126" s="25"/>
      <c r="R126" s="120"/>
      <c r="S126" s="120"/>
      <c r="T126" s="109"/>
    </row>
    <row r="127" spans="1:20" ht="12.75" hidden="1">
      <c r="A127" s="4"/>
      <c r="B127" s="16"/>
      <c r="C127" s="165"/>
      <c r="D127" s="4"/>
      <c r="E127" s="27"/>
      <c r="F127" s="4"/>
      <c r="G127" s="4"/>
      <c r="H127" s="109"/>
      <c r="I127" s="109"/>
      <c r="J127" s="109"/>
      <c r="K127" s="16"/>
      <c r="L127" s="4"/>
      <c r="M127" s="4"/>
      <c r="N127" s="4"/>
      <c r="O127" s="4"/>
      <c r="P127" s="4"/>
      <c r="Q127" s="4"/>
      <c r="R127" s="109"/>
      <c r="S127" s="120"/>
      <c r="T127" s="109"/>
    </row>
    <row r="128" spans="1:20" ht="12.75">
      <c r="A128" s="4"/>
      <c r="B128" s="4"/>
      <c r="C128" s="4"/>
      <c r="D128" s="4"/>
      <c r="E128" s="4"/>
      <c r="F128" s="4"/>
      <c r="G128" s="4"/>
      <c r="H128" s="103"/>
      <c r="I128" s="120"/>
      <c r="J128" s="109"/>
      <c r="K128" s="16"/>
      <c r="L128" s="4"/>
      <c r="M128" s="4"/>
      <c r="N128" s="4"/>
      <c r="O128" s="4"/>
      <c r="P128" s="4"/>
      <c r="Q128" s="25"/>
      <c r="R128" s="120"/>
      <c r="S128" s="120"/>
      <c r="T128" s="109"/>
    </row>
    <row r="129" spans="1:20" ht="12.75">
      <c r="A129" s="16"/>
      <c r="B129" s="16"/>
      <c r="C129" s="16"/>
      <c r="D129" s="16"/>
      <c r="E129" s="16"/>
      <c r="F129" s="16"/>
      <c r="G129" s="16"/>
      <c r="H129" s="103"/>
      <c r="I129" s="120"/>
      <c r="J129" s="109"/>
      <c r="K129" s="16"/>
      <c r="L129" s="4"/>
      <c r="M129" s="4"/>
      <c r="N129" s="4"/>
      <c r="O129" s="4"/>
      <c r="P129" s="25"/>
      <c r="Q129" s="16"/>
      <c r="R129" s="109"/>
      <c r="S129" s="120"/>
      <c r="T129" s="109"/>
    </row>
    <row r="130" spans="1:20" ht="12.75" hidden="1">
      <c r="A130" s="16"/>
      <c r="B130" s="16"/>
      <c r="C130" s="16"/>
      <c r="D130" s="16"/>
      <c r="E130" s="16"/>
      <c r="F130" s="16"/>
      <c r="G130" s="16"/>
      <c r="H130" s="103"/>
      <c r="I130" s="120"/>
      <c r="J130" s="109"/>
      <c r="K130" s="16"/>
      <c r="L130" s="4"/>
      <c r="M130" s="4"/>
      <c r="N130" s="4"/>
      <c r="O130" s="4"/>
      <c r="P130" s="4"/>
      <c r="Q130" s="16"/>
      <c r="R130" s="109"/>
      <c r="S130" s="120"/>
      <c r="T130" s="109"/>
    </row>
    <row r="131" spans="1:20" ht="12.75" hidden="1">
      <c r="A131" s="16"/>
      <c r="B131" s="16"/>
      <c r="C131" s="16"/>
      <c r="D131" s="16"/>
      <c r="E131" s="16"/>
      <c r="F131" s="16"/>
      <c r="G131" s="16"/>
      <c r="H131" s="103"/>
      <c r="I131" s="120"/>
      <c r="J131" s="109"/>
      <c r="K131" s="16"/>
      <c r="L131" s="4"/>
      <c r="M131" s="4"/>
      <c r="N131" s="4"/>
      <c r="O131" s="4"/>
      <c r="P131" s="4"/>
      <c r="Q131" s="16"/>
      <c r="R131" s="109"/>
      <c r="S131" s="120"/>
      <c r="T131" s="109"/>
    </row>
    <row r="132" spans="1:20" ht="12.75" hidden="1">
      <c r="A132" s="16"/>
      <c r="B132" s="16"/>
      <c r="C132" s="16"/>
      <c r="D132" s="16"/>
      <c r="E132" s="16"/>
      <c r="F132" s="16"/>
      <c r="G132" s="16"/>
      <c r="H132" s="103"/>
      <c r="I132" s="103"/>
      <c r="J132" s="103"/>
      <c r="K132" s="16"/>
      <c r="L132" s="16"/>
      <c r="M132" s="16"/>
      <c r="N132" s="16"/>
      <c r="O132" s="16"/>
      <c r="P132" s="16"/>
      <c r="Q132" s="16"/>
      <c r="R132" s="103"/>
      <c r="S132" s="103"/>
      <c r="T132" s="103"/>
    </row>
    <row r="133" spans="1:20" ht="12.75" hidden="1">
      <c r="A133" s="16"/>
      <c r="B133" s="16"/>
      <c r="C133" s="16"/>
      <c r="D133" s="16"/>
      <c r="E133" s="16"/>
      <c r="F133" s="16"/>
      <c r="G133" s="16"/>
      <c r="H133" s="103"/>
      <c r="I133" s="103"/>
      <c r="J133" s="103"/>
      <c r="K133" s="16"/>
      <c r="L133" s="16"/>
      <c r="M133" s="16"/>
      <c r="N133" s="16"/>
      <c r="O133" s="16"/>
      <c r="P133" s="16"/>
      <c r="Q133" s="16"/>
      <c r="R133" s="103"/>
      <c r="S133" s="103"/>
      <c r="T133" s="103"/>
    </row>
    <row r="134" spans="1:20" ht="12.75" hidden="1">
      <c r="A134" s="16"/>
      <c r="B134" s="16"/>
      <c r="C134" s="16"/>
      <c r="D134" s="16"/>
      <c r="E134" s="16"/>
      <c r="F134" s="16"/>
      <c r="G134" s="16"/>
      <c r="H134" s="103"/>
      <c r="I134" s="103"/>
      <c r="J134" s="103"/>
      <c r="K134" s="16"/>
      <c r="L134" s="16"/>
      <c r="M134" s="16"/>
      <c r="N134" s="16"/>
      <c r="O134" s="16"/>
      <c r="P134" s="16"/>
      <c r="Q134" s="16"/>
      <c r="R134" s="103"/>
      <c r="S134" s="103"/>
      <c r="T134" s="103"/>
    </row>
    <row r="135" spans="1:20" ht="12.75" hidden="1">
      <c r="A135" s="16"/>
      <c r="B135" s="16"/>
      <c r="C135" s="16"/>
      <c r="D135" s="16"/>
      <c r="E135" s="16"/>
      <c r="F135" s="16"/>
      <c r="G135" s="16"/>
      <c r="H135" s="103"/>
      <c r="I135" s="103"/>
      <c r="J135" s="103"/>
      <c r="K135" s="16"/>
      <c r="L135" s="16"/>
      <c r="M135" s="16"/>
      <c r="N135" s="16"/>
      <c r="O135" s="16"/>
      <c r="P135" s="16"/>
      <c r="Q135" s="16"/>
      <c r="R135" s="103"/>
      <c r="S135" s="103"/>
      <c r="T135" s="103"/>
    </row>
    <row r="136" spans="1:20" ht="12.75" hidden="1">
      <c r="A136" s="16"/>
      <c r="B136" s="16"/>
      <c r="C136" s="16"/>
      <c r="D136" s="16"/>
      <c r="E136" s="27"/>
      <c r="F136" s="16"/>
      <c r="G136" s="16"/>
      <c r="H136" s="103"/>
      <c r="I136" s="103"/>
      <c r="J136" s="103"/>
      <c r="K136" s="16"/>
      <c r="L136" s="16"/>
      <c r="M136" s="16"/>
      <c r="N136" s="16"/>
      <c r="O136" s="16"/>
      <c r="P136" s="27"/>
      <c r="Q136" s="16"/>
      <c r="R136" s="103"/>
      <c r="S136" s="103"/>
      <c r="T136" s="103"/>
    </row>
    <row r="137" spans="1:20" ht="12.75" hidden="1">
      <c r="A137" s="16"/>
      <c r="B137" s="16"/>
      <c r="C137" s="16"/>
      <c r="D137" s="16"/>
      <c r="E137" s="16"/>
      <c r="F137" s="16"/>
      <c r="G137" s="16"/>
      <c r="H137" s="103"/>
      <c r="I137" s="103"/>
      <c r="J137" s="103"/>
      <c r="K137" s="16"/>
      <c r="L137" s="16"/>
      <c r="M137" s="16"/>
      <c r="N137" s="16"/>
      <c r="O137" s="16"/>
      <c r="P137" s="27"/>
      <c r="Q137" s="16"/>
      <c r="R137" s="103"/>
      <c r="S137" s="103"/>
      <c r="T137" s="103"/>
    </row>
    <row r="138" spans="1:20" ht="12.75" hidden="1">
      <c r="A138" s="16"/>
      <c r="B138" s="16"/>
      <c r="C138" s="16"/>
      <c r="D138" s="16"/>
      <c r="E138" s="16"/>
      <c r="F138" s="16"/>
      <c r="G138" s="16"/>
      <c r="H138" s="103"/>
      <c r="I138" s="103"/>
      <c r="J138" s="103"/>
      <c r="K138" s="16"/>
      <c r="L138" s="16"/>
      <c r="M138" s="16"/>
      <c r="N138" s="16"/>
      <c r="O138" s="16"/>
      <c r="P138" s="27"/>
      <c r="Q138" s="16"/>
      <c r="R138" s="103"/>
      <c r="S138" s="103"/>
      <c r="T138" s="103"/>
    </row>
    <row r="139" spans="1:20" ht="12.75" hidden="1">
      <c r="A139" s="16"/>
      <c r="B139" s="16"/>
      <c r="C139" s="16"/>
      <c r="D139" s="16"/>
      <c r="E139" s="16"/>
      <c r="F139" s="16"/>
      <c r="G139" s="16"/>
      <c r="H139" s="103"/>
      <c r="I139" s="103"/>
      <c r="J139" s="103"/>
      <c r="K139" s="16"/>
      <c r="L139" s="16"/>
      <c r="M139" s="16"/>
      <c r="N139" s="16"/>
      <c r="O139" s="16"/>
      <c r="P139" s="27"/>
      <c r="Q139" s="16"/>
      <c r="R139" s="103"/>
      <c r="S139" s="103"/>
      <c r="T139" s="103"/>
    </row>
    <row r="140" spans="1:20" ht="12.75">
      <c r="A140" s="4"/>
      <c r="B140" s="16"/>
      <c r="C140" s="16"/>
      <c r="D140" s="4"/>
      <c r="E140" s="4"/>
      <c r="F140" s="4"/>
      <c r="G140" s="16"/>
      <c r="H140" s="103"/>
      <c r="I140" s="109"/>
      <c r="J140" s="109"/>
      <c r="K140" s="16"/>
      <c r="L140" s="16"/>
      <c r="M140" s="16"/>
      <c r="N140" s="16"/>
      <c r="O140" s="16"/>
      <c r="P140" s="27"/>
      <c r="Q140" s="16"/>
      <c r="R140" s="103"/>
      <c r="S140" s="103"/>
      <c r="T140" s="103"/>
    </row>
    <row r="141" spans="1:20" ht="12.75">
      <c r="A141" s="16"/>
      <c r="B141" s="16"/>
      <c r="C141" s="16"/>
      <c r="D141" s="16"/>
      <c r="E141" s="16"/>
      <c r="F141" s="16"/>
      <c r="G141" s="16"/>
      <c r="H141" s="103"/>
      <c r="I141" s="103"/>
      <c r="J141" s="103"/>
      <c r="K141" s="16"/>
      <c r="L141" s="16"/>
      <c r="M141" s="16"/>
      <c r="N141" s="16"/>
      <c r="O141" s="16"/>
      <c r="P141" s="27"/>
      <c r="Q141" s="16"/>
      <c r="R141" s="103"/>
      <c r="S141" s="103"/>
      <c r="T141" s="103"/>
    </row>
    <row r="142" spans="1:20" ht="12.75">
      <c r="A142" s="4"/>
      <c r="B142" s="4"/>
      <c r="C142" s="4"/>
      <c r="D142" s="4"/>
      <c r="E142" s="4"/>
      <c r="F142" s="4"/>
      <c r="G142" s="4"/>
      <c r="H142" s="109"/>
      <c r="I142" s="109"/>
      <c r="J142" s="109"/>
      <c r="K142" s="16"/>
      <c r="L142" s="16"/>
      <c r="M142" s="16"/>
      <c r="N142" s="16"/>
      <c r="O142" s="4"/>
      <c r="P142" s="4"/>
      <c r="Q142" s="4"/>
      <c r="R142" s="103"/>
      <c r="S142" s="103"/>
      <c r="T142" s="109"/>
    </row>
    <row r="143" spans="1:20" ht="12.75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6"/>
      <c r="N143" s="16"/>
      <c r="O143" s="4"/>
      <c r="P143" s="16"/>
      <c r="Q143" s="16"/>
      <c r="R143" s="103"/>
      <c r="S143" s="103"/>
      <c r="T143" s="103"/>
    </row>
    <row r="144" spans="1:20" ht="12.75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6"/>
      <c r="M144" s="16"/>
      <c r="N144" s="16"/>
      <c r="O144" s="16"/>
      <c r="P144" s="16"/>
      <c r="Q144" s="16"/>
      <c r="R144" s="103"/>
      <c r="S144" s="103"/>
      <c r="T144" s="103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54"/>
      <c r="J145" s="54"/>
      <c r="K145" s="4"/>
      <c r="L145" s="4"/>
      <c r="M145" s="4"/>
      <c r="N145" s="4"/>
      <c r="O145" s="4"/>
      <c r="P145" s="4"/>
      <c r="Q145" s="4"/>
      <c r="R145" s="103"/>
      <c r="S145" s="109"/>
      <c r="T145" s="109"/>
    </row>
    <row r="146" spans="1:20" ht="12.75">
      <c r="A146" s="16"/>
      <c r="B146" s="16"/>
      <c r="C146" s="16"/>
      <c r="D146" s="16"/>
      <c r="E146" s="16"/>
      <c r="F146" s="16"/>
      <c r="G146" s="16"/>
      <c r="H146" s="103"/>
      <c r="I146" s="120"/>
      <c r="J146" s="109"/>
      <c r="K146" s="16"/>
      <c r="L146" s="16"/>
      <c r="M146" s="16"/>
      <c r="N146" s="16"/>
      <c r="O146" s="4"/>
      <c r="P146" s="16"/>
      <c r="Q146" s="16"/>
      <c r="R146" s="120"/>
      <c r="S146" s="120"/>
      <c r="T146" s="109"/>
    </row>
    <row r="147" spans="1:20" ht="12.75" hidden="1">
      <c r="A147" s="16"/>
      <c r="B147" s="16"/>
      <c r="C147" s="16"/>
      <c r="D147" s="16"/>
      <c r="E147" s="16"/>
      <c r="F147" s="16"/>
      <c r="G147" s="16"/>
      <c r="H147" s="103"/>
      <c r="I147" s="120"/>
      <c r="J147" s="109"/>
      <c r="K147" s="16"/>
      <c r="L147" s="4"/>
      <c r="M147" s="4"/>
      <c r="N147" s="4"/>
      <c r="O147" s="4"/>
      <c r="P147" s="25"/>
      <c r="Q147" s="4"/>
      <c r="R147" s="109"/>
      <c r="S147" s="120"/>
      <c r="T147" s="109"/>
    </row>
    <row r="148" spans="1:20" ht="12.75" hidden="1">
      <c r="A148" s="16"/>
      <c r="B148" s="16"/>
      <c r="C148" s="16"/>
      <c r="D148" s="16"/>
      <c r="E148" s="16"/>
      <c r="F148" s="16"/>
      <c r="G148" s="16"/>
      <c r="H148" s="103"/>
      <c r="I148" s="120"/>
      <c r="J148" s="109"/>
      <c r="K148" s="16"/>
      <c r="L148" s="4"/>
      <c r="M148" s="4"/>
      <c r="N148" s="4"/>
      <c r="O148" s="4"/>
      <c r="P148" s="25"/>
      <c r="Q148" s="4"/>
      <c r="R148" s="109"/>
      <c r="S148" s="120"/>
      <c r="T148" s="109"/>
    </row>
    <row r="149" spans="1:20" ht="12.75" hidden="1">
      <c r="A149" s="16"/>
      <c r="B149" s="16"/>
      <c r="C149" s="16"/>
      <c r="D149" s="16"/>
      <c r="E149" s="27"/>
      <c r="F149" s="16"/>
      <c r="G149" s="16"/>
      <c r="H149" s="103"/>
      <c r="I149" s="120"/>
      <c r="J149" s="109"/>
      <c r="K149" s="16"/>
      <c r="L149" s="4"/>
      <c r="M149" s="4"/>
      <c r="N149" s="4"/>
      <c r="O149" s="4"/>
      <c r="P149" s="25"/>
      <c r="Q149" s="4"/>
      <c r="R149" s="109"/>
      <c r="S149" s="120"/>
      <c r="T149" s="109"/>
    </row>
    <row r="150" spans="1:20" ht="12.75" hidden="1">
      <c r="A150" s="16"/>
      <c r="B150" s="16"/>
      <c r="C150" s="16"/>
      <c r="D150" s="16"/>
      <c r="E150" s="27"/>
      <c r="F150" s="16"/>
      <c r="G150" s="16"/>
      <c r="H150" s="103"/>
      <c r="I150" s="120"/>
      <c r="J150" s="109"/>
      <c r="K150" s="16"/>
      <c r="L150" s="4"/>
      <c r="M150" s="4"/>
      <c r="N150" s="4"/>
      <c r="O150" s="4"/>
      <c r="P150" s="28"/>
      <c r="Q150" s="4"/>
      <c r="R150" s="109"/>
      <c r="S150" s="120"/>
      <c r="T150" s="109"/>
    </row>
    <row r="151" spans="1:20" ht="12.75" hidden="1">
      <c r="A151" s="16"/>
      <c r="B151" s="16"/>
      <c r="C151" s="16"/>
      <c r="D151" s="16"/>
      <c r="E151" s="27"/>
      <c r="F151" s="16"/>
      <c r="G151" s="16"/>
      <c r="H151" s="103"/>
      <c r="I151" s="120"/>
      <c r="J151" s="109"/>
      <c r="K151" s="16"/>
      <c r="L151" s="4"/>
      <c r="M151" s="4"/>
      <c r="N151" s="4"/>
      <c r="O151" s="4"/>
      <c r="P151" s="28"/>
      <c r="Q151" s="4"/>
      <c r="R151" s="109"/>
      <c r="S151" s="120"/>
      <c r="T151" s="109"/>
    </row>
    <row r="152" spans="1:20" ht="12.75" hidden="1">
      <c r="A152" s="16"/>
      <c r="B152" s="16"/>
      <c r="C152" s="16"/>
      <c r="D152" s="16"/>
      <c r="E152" s="27"/>
      <c r="F152" s="16"/>
      <c r="G152" s="16"/>
      <c r="H152" s="103"/>
      <c r="I152" s="120"/>
      <c r="J152" s="109"/>
      <c r="K152" s="16"/>
      <c r="L152" s="4"/>
      <c r="M152" s="4"/>
      <c r="N152" s="4"/>
      <c r="O152" s="4"/>
      <c r="P152" s="28"/>
      <c r="Q152" s="4"/>
      <c r="R152" s="109"/>
      <c r="S152" s="120"/>
      <c r="T152" s="109"/>
    </row>
    <row r="153" spans="1:20" ht="12.75" hidden="1">
      <c r="A153" s="16"/>
      <c r="B153" s="16"/>
      <c r="C153" s="16"/>
      <c r="D153" s="16"/>
      <c r="E153" s="27"/>
      <c r="F153" s="16"/>
      <c r="G153" s="16"/>
      <c r="H153" s="103"/>
      <c r="I153" s="120"/>
      <c r="J153" s="109"/>
      <c r="K153" s="16"/>
      <c r="L153" s="4"/>
      <c r="M153" s="4"/>
      <c r="N153" s="4"/>
      <c r="O153" s="4"/>
      <c r="P153" s="25"/>
      <c r="Q153" s="4"/>
      <c r="R153" s="109"/>
      <c r="S153" s="120"/>
      <c r="T153" s="109"/>
    </row>
    <row r="154" spans="1:20" ht="12.75">
      <c r="A154" s="4"/>
      <c r="B154" s="16"/>
      <c r="C154" s="16"/>
      <c r="D154" s="4"/>
      <c r="E154" s="29"/>
      <c r="F154" s="4"/>
      <c r="G154" s="4"/>
      <c r="H154" s="109"/>
      <c r="I154" s="109"/>
      <c r="J154" s="109"/>
      <c r="K154" s="16"/>
      <c r="L154" s="4"/>
      <c r="M154" s="4"/>
      <c r="N154" s="4"/>
      <c r="O154" s="4"/>
      <c r="P154" s="25"/>
      <c r="Q154" s="25"/>
      <c r="R154" s="120"/>
      <c r="S154" s="120"/>
      <c r="T154" s="109"/>
    </row>
    <row r="155" spans="1:20" ht="12.75">
      <c r="A155" s="4"/>
      <c r="B155" s="16"/>
      <c r="C155" s="16"/>
      <c r="D155" s="4"/>
      <c r="E155" s="27"/>
      <c r="F155" s="4"/>
      <c r="G155" s="4"/>
      <c r="H155" s="109"/>
      <c r="I155" s="109"/>
      <c r="J155" s="109"/>
      <c r="K155" s="16"/>
      <c r="L155" s="4"/>
      <c r="M155" s="4"/>
      <c r="N155" s="4"/>
      <c r="O155" s="4"/>
      <c r="P155" s="28"/>
      <c r="Q155" s="4"/>
      <c r="R155" s="120"/>
      <c r="S155" s="120"/>
      <c r="T155" s="109"/>
    </row>
    <row r="156" spans="1:20" ht="12.75">
      <c r="A156" s="4"/>
      <c r="B156" s="16"/>
      <c r="C156" s="164"/>
      <c r="D156" s="4"/>
      <c r="E156" s="27"/>
      <c r="F156" s="4"/>
      <c r="G156" s="4"/>
      <c r="H156" s="109"/>
      <c r="I156" s="109"/>
      <c r="J156" s="109"/>
      <c r="K156" s="16"/>
      <c r="L156" s="4"/>
      <c r="M156" s="4"/>
      <c r="N156" s="4"/>
      <c r="O156" s="4"/>
      <c r="P156" s="25"/>
      <c r="Q156" s="4"/>
      <c r="R156" s="120"/>
      <c r="S156" s="120"/>
      <c r="T156" s="109"/>
    </row>
    <row r="157" spans="1:20" ht="12.75">
      <c r="A157" s="4"/>
      <c r="B157" s="16"/>
      <c r="C157" s="164"/>
      <c r="D157" s="4"/>
      <c r="E157" s="32"/>
      <c r="F157" s="4"/>
      <c r="G157" s="4"/>
      <c r="H157" s="120"/>
      <c r="I157" s="109"/>
      <c r="J157" s="109"/>
      <c r="K157" s="16"/>
      <c r="L157" s="4"/>
      <c r="M157" s="4"/>
      <c r="N157" s="4"/>
      <c r="O157" s="4"/>
      <c r="P157" s="25"/>
      <c r="Q157" s="25"/>
      <c r="R157" s="109"/>
      <c r="S157" s="120"/>
      <c r="T157" s="109"/>
    </row>
    <row r="158" spans="1:20" ht="12.75" hidden="1">
      <c r="A158" s="4"/>
      <c r="B158" s="16"/>
      <c r="C158" s="165"/>
      <c r="D158" s="4"/>
      <c r="E158" s="27"/>
      <c r="F158" s="4"/>
      <c r="G158" s="4"/>
      <c r="H158" s="109"/>
      <c r="I158" s="109"/>
      <c r="J158" s="109"/>
      <c r="K158" s="16"/>
      <c r="L158" s="4"/>
      <c r="M158" s="4"/>
      <c r="N158" s="4"/>
      <c r="O158" s="4"/>
      <c r="P158" s="25"/>
      <c r="Q158" s="25"/>
      <c r="R158" s="109"/>
      <c r="S158" s="120"/>
      <c r="T158" s="109"/>
    </row>
    <row r="159" spans="1:20" ht="12.75">
      <c r="A159" s="4"/>
      <c r="B159" s="4"/>
      <c r="C159" s="4"/>
      <c r="D159" s="4"/>
      <c r="E159" s="4"/>
      <c r="F159" s="4"/>
      <c r="G159" s="4"/>
      <c r="H159" s="103"/>
      <c r="I159" s="109"/>
      <c r="J159" s="109"/>
      <c r="K159" s="16"/>
      <c r="L159" s="4"/>
      <c r="M159" s="4"/>
      <c r="N159" s="4"/>
      <c r="O159" s="4"/>
      <c r="P159" s="25"/>
      <c r="Q159" s="25"/>
      <c r="R159" s="120"/>
      <c r="S159" s="120"/>
      <c r="T159" s="109"/>
    </row>
    <row r="160" spans="1:20" ht="12.75">
      <c r="A160" s="16"/>
      <c r="B160" s="16"/>
      <c r="C160" s="16"/>
      <c r="D160" s="16"/>
      <c r="E160" s="16"/>
      <c r="F160" s="16"/>
      <c r="G160" s="16"/>
      <c r="H160" s="103"/>
      <c r="I160" s="120"/>
      <c r="J160" s="120"/>
      <c r="K160" s="16"/>
      <c r="L160" s="4"/>
      <c r="M160" s="4"/>
      <c r="N160" s="4"/>
      <c r="O160" s="25"/>
      <c r="P160" s="25"/>
      <c r="Q160" s="16"/>
      <c r="R160" s="120"/>
      <c r="S160" s="120"/>
      <c r="T160" s="109"/>
    </row>
    <row r="161" spans="1:20" ht="12.75" hidden="1">
      <c r="A161" s="16"/>
      <c r="B161" s="16"/>
      <c r="C161" s="16"/>
      <c r="D161" s="16"/>
      <c r="E161" s="16"/>
      <c r="F161" s="16"/>
      <c r="G161" s="16"/>
      <c r="H161" s="103"/>
      <c r="I161" s="120"/>
      <c r="J161" s="109"/>
      <c r="K161" s="16"/>
      <c r="L161" s="4"/>
      <c r="M161" s="4"/>
      <c r="N161" s="4"/>
      <c r="O161" s="4"/>
      <c r="P161" s="4"/>
      <c r="Q161" s="16"/>
      <c r="R161" s="109"/>
      <c r="S161" s="120"/>
      <c r="T161" s="109"/>
    </row>
    <row r="162" spans="1:20" ht="12.75" hidden="1">
      <c r="A162" s="16"/>
      <c r="B162" s="16"/>
      <c r="C162" s="16"/>
      <c r="D162" s="16"/>
      <c r="E162" s="16"/>
      <c r="F162" s="16"/>
      <c r="G162" s="16"/>
      <c r="H162" s="103"/>
      <c r="I162" s="120"/>
      <c r="J162" s="109"/>
      <c r="K162" s="16"/>
      <c r="L162" s="4"/>
      <c r="M162" s="4"/>
      <c r="N162" s="4"/>
      <c r="O162" s="4"/>
      <c r="P162" s="4"/>
      <c r="Q162" s="16"/>
      <c r="R162" s="109"/>
      <c r="S162" s="120"/>
      <c r="T162" s="109"/>
    </row>
    <row r="163" spans="1:20" ht="12.75" hidden="1">
      <c r="A163" s="16"/>
      <c r="B163" s="16"/>
      <c r="C163" s="16"/>
      <c r="D163" s="16"/>
      <c r="E163" s="16"/>
      <c r="F163" s="16"/>
      <c r="G163" s="16"/>
      <c r="H163" s="103"/>
      <c r="I163" s="103"/>
      <c r="J163" s="103"/>
      <c r="K163" s="16"/>
      <c r="L163" s="16"/>
      <c r="M163" s="16"/>
      <c r="N163" s="16"/>
      <c r="O163" s="16"/>
      <c r="P163" s="16"/>
      <c r="Q163" s="16"/>
      <c r="R163" s="103"/>
      <c r="S163" s="103"/>
      <c r="T163" s="103"/>
    </row>
    <row r="164" spans="1:20" ht="12.75" hidden="1">
      <c r="A164" s="16"/>
      <c r="B164" s="16"/>
      <c r="C164" s="16"/>
      <c r="D164" s="16"/>
      <c r="E164" s="16"/>
      <c r="F164" s="16"/>
      <c r="G164" s="16"/>
      <c r="H164" s="103"/>
      <c r="I164" s="103"/>
      <c r="J164" s="103"/>
      <c r="K164" s="16"/>
      <c r="L164" s="16"/>
      <c r="M164" s="16"/>
      <c r="N164" s="16"/>
      <c r="O164" s="16"/>
      <c r="P164" s="16"/>
      <c r="Q164" s="16"/>
      <c r="R164" s="103"/>
      <c r="S164" s="103"/>
      <c r="T164" s="103"/>
    </row>
    <row r="165" spans="1:20" ht="12.75" hidden="1">
      <c r="A165" s="16"/>
      <c r="B165" s="16"/>
      <c r="C165" s="16"/>
      <c r="D165" s="16"/>
      <c r="E165" s="16"/>
      <c r="F165" s="16"/>
      <c r="G165" s="16"/>
      <c r="H165" s="103"/>
      <c r="I165" s="103"/>
      <c r="J165" s="103"/>
      <c r="K165" s="16"/>
      <c r="L165" s="16"/>
      <c r="M165" s="16"/>
      <c r="N165" s="16"/>
      <c r="O165" s="16"/>
      <c r="P165" s="16"/>
      <c r="Q165" s="16"/>
      <c r="R165" s="103"/>
      <c r="S165" s="103"/>
      <c r="T165" s="103"/>
    </row>
    <row r="166" spans="1:20" ht="12.75" hidden="1">
      <c r="A166" s="16"/>
      <c r="B166" s="16"/>
      <c r="C166" s="16"/>
      <c r="D166" s="16"/>
      <c r="E166" s="16"/>
      <c r="F166" s="16"/>
      <c r="G166" s="16"/>
      <c r="H166" s="103"/>
      <c r="I166" s="103"/>
      <c r="J166" s="103"/>
      <c r="K166" s="16"/>
      <c r="L166" s="16"/>
      <c r="M166" s="16"/>
      <c r="N166" s="16"/>
      <c r="O166" s="16"/>
      <c r="P166" s="16"/>
      <c r="Q166" s="16"/>
      <c r="R166" s="103"/>
      <c r="S166" s="103"/>
      <c r="T166" s="103"/>
    </row>
    <row r="167" spans="1:20" ht="12.75" hidden="1">
      <c r="A167" s="16"/>
      <c r="B167" s="16"/>
      <c r="C167" s="16"/>
      <c r="D167" s="16"/>
      <c r="E167" s="16"/>
      <c r="F167" s="16"/>
      <c r="G167" s="16"/>
      <c r="H167" s="103"/>
      <c r="I167" s="103"/>
      <c r="J167" s="103"/>
      <c r="K167" s="16"/>
      <c r="L167" s="16"/>
      <c r="M167" s="16"/>
      <c r="N167" s="16"/>
      <c r="O167" s="16"/>
      <c r="P167" s="16"/>
      <c r="Q167" s="16"/>
      <c r="R167" s="103"/>
      <c r="S167" s="103"/>
      <c r="T167" s="103"/>
    </row>
    <row r="168" spans="1:20" ht="12.75">
      <c r="A168" s="4"/>
      <c r="B168" s="16"/>
      <c r="C168" s="16"/>
      <c r="D168" s="4"/>
      <c r="E168" s="16"/>
      <c r="F168" s="16"/>
      <c r="G168" s="16"/>
      <c r="H168" s="103"/>
      <c r="I168" s="109"/>
      <c r="J168" s="109"/>
      <c r="K168" s="16"/>
      <c r="L168" s="16"/>
      <c r="M168" s="16"/>
      <c r="N168" s="16"/>
      <c r="O168" s="16"/>
      <c r="P168" s="16"/>
      <c r="Q168" s="16"/>
      <c r="R168" s="103"/>
      <c r="S168" s="103"/>
      <c r="T168" s="103"/>
    </row>
    <row r="169" spans="1:20" ht="12.75">
      <c r="A169" s="4"/>
      <c r="B169" s="16"/>
      <c r="C169" s="16"/>
      <c r="D169" s="4"/>
      <c r="E169" s="16"/>
      <c r="F169" s="16"/>
      <c r="G169" s="16"/>
      <c r="H169" s="103"/>
      <c r="I169" s="103"/>
      <c r="J169" s="103"/>
      <c r="K169" s="16"/>
      <c r="L169" s="16"/>
      <c r="M169" s="16"/>
      <c r="N169" s="16"/>
      <c r="O169" s="16"/>
      <c r="P169" s="16"/>
      <c r="Q169" s="16"/>
      <c r="R169" s="103"/>
      <c r="S169" s="103"/>
      <c r="T169" s="103"/>
    </row>
    <row r="170" spans="1:20" ht="12.75">
      <c r="A170" s="4"/>
      <c r="B170" s="16"/>
      <c r="C170" s="16"/>
      <c r="D170" s="4"/>
      <c r="E170" s="16"/>
      <c r="F170" s="16"/>
      <c r="G170" s="16"/>
      <c r="H170" s="103"/>
      <c r="I170" s="103"/>
      <c r="J170" s="103"/>
      <c r="K170" s="16"/>
      <c r="L170" s="16"/>
      <c r="M170" s="16"/>
      <c r="N170" s="16"/>
      <c r="O170" s="16"/>
      <c r="P170" s="16"/>
      <c r="Q170" s="16"/>
      <c r="R170" s="103"/>
      <c r="S170" s="103"/>
      <c r="T170" s="103"/>
    </row>
    <row r="171" spans="1:20" ht="12.75">
      <c r="A171" s="4"/>
      <c r="B171" s="16"/>
      <c r="C171" s="16"/>
      <c r="D171" s="4"/>
      <c r="E171" s="16"/>
      <c r="F171" s="16"/>
      <c r="G171" s="16"/>
      <c r="H171" s="103"/>
      <c r="I171" s="103"/>
      <c r="J171" s="103"/>
      <c r="K171" s="16"/>
      <c r="L171" s="16"/>
      <c r="M171" s="16"/>
      <c r="N171" s="16"/>
      <c r="O171" s="16"/>
      <c r="P171" s="16"/>
      <c r="Q171" s="16"/>
      <c r="R171" s="103"/>
      <c r="S171" s="103"/>
      <c r="T171" s="103"/>
    </row>
    <row r="172" spans="1:83" ht="13.5" thickBot="1">
      <c r="A172" s="4"/>
      <c r="B172" s="4"/>
      <c r="C172" s="4"/>
      <c r="D172" s="4"/>
      <c r="E172" s="4"/>
      <c r="F172" s="4"/>
      <c r="G172" s="4"/>
      <c r="H172" s="109"/>
      <c r="I172" s="109"/>
      <c r="J172" s="109"/>
      <c r="K172" s="16"/>
      <c r="L172" s="16"/>
      <c r="M172" s="16"/>
      <c r="N172" s="16"/>
      <c r="O172" s="4"/>
      <c r="P172" s="4"/>
      <c r="Q172" s="4"/>
      <c r="R172" s="103"/>
      <c r="S172" s="103"/>
      <c r="T172" s="109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</row>
    <row r="173" spans="1:83" s="41" customFormat="1" ht="14.25" thickBot="1" thickTop="1">
      <c r="A173" s="4"/>
      <c r="B173" s="4"/>
      <c r="C173" s="4"/>
      <c r="D173" s="4"/>
      <c r="E173" s="4"/>
      <c r="F173" s="4"/>
      <c r="G173" s="4"/>
      <c r="H173" s="109"/>
      <c r="I173" s="109"/>
      <c r="J173" s="109"/>
      <c r="K173" s="4"/>
      <c r="L173" s="4"/>
      <c r="M173" s="4"/>
      <c r="N173" s="4"/>
      <c r="O173" s="4"/>
      <c r="P173" s="4"/>
      <c r="Q173" s="4"/>
      <c r="R173" s="109"/>
      <c r="S173" s="109"/>
      <c r="T173" s="10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1:20" ht="13.5" thickTop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03"/>
      <c r="S174" s="103"/>
      <c r="T174" s="103"/>
    </row>
    <row r="175" spans="1:20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03"/>
      <c r="S175" s="103"/>
      <c r="T175" s="103"/>
    </row>
  </sheetData>
  <sheetProtection/>
  <mergeCells count="2">
    <mergeCell ref="F16:H16"/>
    <mergeCell ref="F19:H19"/>
  </mergeCells>
  <printOptions horizontalCentered="1" verticalCentered="1"/>
  <pageMargins left="0.7874015748031497" right="0.7874015748031497" top="1.968503937007874" bottom="0.984251968503937" header="0.5118110236220472" footer="0.5118110236220472"/>
  <pageSetup fitToHeight="1" fitToWidth="1"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23"/>
  <sheetViews>
    <sheetView zoomScalePageLayoutView="0" workbookViewId="0" topLeftCell="A1">
      <selection activeCell="H3" sqref="H3"/>
    </sheetView>
  </sheetViews>
  <sheetFormatPr defaultColWidth="9.140625" defaultRowHeight="12.75"/>
  <sheetData>
    <row r="1" ht="12.75">
      <c r="N1" s="1" t="s">
        <v>344</v>
      </c>
    </row>
    <row r="4" spans="2:5" ht="12.75">
      <c r="B4" s="1" t="s">
        <v>411</v>
      </c>
      <c r="C4" s="1"/>
      <c r="D4" s="1"/>
      <c r="E4" s="1"/>
    </row>
    <row r="8" ht="13.5" thickBot="1">
      <c r="P8" t="s">
        <v>345</v>
      </c>
    </row>
    <row r="9" spans="2:18" ht="12.75">
      <c r="B9" s="588" t="s">
        <v>252</v>
      </c>
      <c r="C9" s="589" t="s">
        <v>253</v>
      </c>
      <c r="D9" s="589"/>
      <c r="E9" s="589"/>
      <c r="F9" s="589" t="s">
        <v>346</v>
      </c>
      <c r="G9" s="589" t="s">
        <v>347</v>
      </c>
      <c r="H9" s="589" t="s">
        <v>348</v>
      </c>
      <c r="I9" s="589" t="s">
        <v>349</v>
      </c>
      <c r="J9" s="589" t="s">
        <v>350</v>
      </c>
      <c r="K9" s="589" t="s">
        <v>351</v>
      </c>
      <c r="L9" s="589" t="s">
        <v>352</v>
      </c>
      <c r="M9" s="589" t="s">
        <v>353</v>
      </c>
      <c r="N9" s="589" t="s">
        <v>354</v>
      </c>
      <c r="O9" s="589" t="s">
        <v>355</v>
      </c>
      <c r="P9" s="589" t="s">
        <v>356</v>
      </c>
      <c r="Q9" s="589" t="s">
        <v>357</v>
      </c>
      <c r="R9" s="590" t="s">
        <v>38</v>
      </c>
    </row>
    <row r="10" spans="2:18" ht="12.75">
      <c r="B10" s="591"/>
      <c r="C10" s="44" t="s">
        <v>61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592"/>
    </row>
    <row r="11" spans="2:20" ht="12.75">
      <c r="B11" s="591" t="s">
        <v>281</v>
      </c>
      <c r="C11" s="44" t="s">
        <v>39</v>
      </c>
      <c r="D11" s="44"/>
      <c r="E11" s="44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593">
        <f>SUM(F11:Q11)</f>
        <v>0</v>
      </c>
      <c r="S11" s="601"/>
      <c r="T11" s="122"/>
    </row>
    <row r="12" spans="2:19" ht="12.75">
      <c r="B12" s="591" t="s">
        <v>282</v>
      </c>
      <c r="C12" s="44" t="s">
        <v>85</v>
      </c>
      <c r="D12" s="44"/>
      <c r="E12" s="44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593">
        <f>SUM(F12:Q12)</f>
        <v>0</v>
      </c>
      <c r="S12" s="601"/>
    </row>
    <row r="13" spans="2:18" ht="12.75">
      <c r="B13" s="591" t="s">
        <v>283</v>
      </c>
      <c r="C13" s="44" t="s">
        <v>358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592">
        <v>0</v>
      </c>
    </row>
    <row r="14" spans="2:18" ht="12.75">
      <c r="B14" s="591">
        <v>4</v>
      </c>
      <c r="C14" s="44" t="s">
        <v>359</v>
      </c>
      <c r="D14" s="44"/>
      <c r="E14" s="44"/>
      <c r="F14" s="6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93">
        <f>SUM(F14:Q14)</f>
        <v>0</v>
      </c>
    </row>
    <row r="15" spans="2:20" ht="12.75">
      <c r="B15" s="591">
        <v>5</v>
      </c>
      <c r="C15" s="44" t="s">
        <v>360</v>
      </c>
      <c r="D15" s="44"/>
      <c r="E15" s="44"/>
      <c r="F15" s="61">
        <f>SUM(F11:F14)</f>
        <v>0</v>
      </c>
      <c r="G15" s="61">
        <f aca="true" t="shared" si="0" ref="G15:Q15">SUM(G11:G14)</f>
        <v>0</v>
      </c>
      <c r="H15" s="61">
        <f t="shared" si="0"/>
        <v>0</v>
      </c>
      <c r="I15" s="61">
        <f t="shared" si="0"/>
        <v>0</v>
      </c>
      <c r="J15" s="61">
        <f t="shared" si="0"/>
        <v>0</v>
      </c>
      <c r="K15" s="61">
        <f t="shared" si="0"/>
        <v>0</v>
      </c>
      <c r="L15" s="61">
        <f t="shared" si="0"/>
        <v>0</v>
      </c>
      <c r="M15" s="61">
        <f t="shared" si="0"/>
        <v>0</v>
      </c>
      <c r="N15" s="61">
        <f t="shared" si="0"/>
        <v>0</v>
      </c>
      <c r="O15" s="61">
        <f t="shared" si="0"/>
        <v>0</v>
      </c>
      <c r="P15" s="61">
        <f t="shared" si="0"/>
        <v>0</v>
      </c>
      <c r="Q15" s="61">
        <f t="shared" si="0"/>
        <v>0</v>
      </c>
      <c r="R15" s="593">
        <f>SUM(F15:Q15)</f>
        <v>0</v>
      </c>
      <c r="S15" s="601"/>
      <c r="T15" s="101">
        <f>SUM(T11,T12)</f>
        <v>0</v>
      </c>
    </row>
    <row r="16" spans="2:18" ht="12.75">
      <c r="B16" s="591"/>
      <c r="C16" s="44" t="s">
        <v>361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593">
        <f aca="true" t="shared" si="1" ref="R16:R22">SUM(F16:Q16)</f>
        <v>0</v>
      </c>
    </row>
    <row r="17" spans="2:19" ht="12.75">
      <c r="B17" s="591">
        <v>6</v>
      </c>
      <c r="C17" s="44" t="s">
        <v>122</v>
      </c>
      <c r="D17" s="44"/>
      <c r="E17" s="44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93">
        <f t="shared" si="1"/>
        <v>0</v>
      </c>
      <c r="S17" s="601"/>
    </row>
    <row r="18" spans="2:18" ht="12.75">
      <c r="B18" s="591">
        <v>7</v>
      </c>
      <c r="C18" s="44" t="s">
        <v>362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593">
        <f t="shared" si="1"/>
        <v>0</v>
      </c>
    </row>
    <row r="19" spans="2:18" ht="12.75">
      <c r="B19" s="591">
        <v>8</v>
      </c>
      <c r="C19" s="44" t="s">
        <v>363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593">
        <f t="shared" si="1"/>
        <v>0</v>
      </c>
    </row>
    <row r="20" spans="2:18" ht="12.75">
      <c r="B20" s="591">
        <v>9</v>
      </c>
      <c r="C20" s="44" t="s">
        <v>364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593">
        <f t="shared" si="1"/>
        <v>0</v>
      </c>
    </row>
    <row r="21" spans="2:18" ht="12.75">
      <c r="B21" s="591">
        <v>10</v>
      </c>
      <c r="C21" s="44" t="s">
        <v>365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93">
        <f t="shared" si="1"/>
        <v>0</v>
      </c>
    </row>
    <row r="22" spans="2:18" ht="12.75">
      <c r="B22" s="591">
        <v>11</v>
      </c>
      <c r="C22" s="44" t="s">
        <v>366</v>
      </c>
      <c r="D22" s="44"/>
      <c r="E22" s="44"/>
      <c r="F22" s="61">
        <f>SUM(F17:F21)</f>
        <v>0</v>
      </c>
      <c r="G22" s="61">
        <f aca="true" t="shared" si="2" ref="G22:Q22">SUM(G17:G21)</f>
        <v>0</v>
      </c>
      <c r="H22" s="61">
        <f t="shared" si="2"/>
        <v>0</v>
      </c>
      <c r="I22" s="61">
        <f t="shared" si="2"/>
        <v>0</v>
      </c>
      <c r="J22" s="61">
        <f t="shared" si="2"/>
        <v>0</v>
      </c>
      <c r="K22" s="61">
        <f t="shared" si="2"/>
        <v>0</v>
      </c>
      <c r="L22" s="61">
        <f t="shared" si="2"/>
        <v>0</v>
      </c>
      <c r="M22" s="61">
        <f t="shared" si="2"/>
        <v>0</v>
      </c>
      <c r="N22" s="61">
        <f t="shared" si="2"/>
        <v>0</v>
      </c>
      <c r="O22" s="61">
        <f t="shared" si="2"/>
        <v>0</v>
      </c>
      <c r="P22" s="61">
        <f t="shared" si="2"/>
        <v>0</v>
      </c>
      <c r="Q22" s="61">
        <f t="shared" si="2"/>
        <v>0</v>
      </c>
      <c r="R22" s="593">
        <f t="shared" si="1"/>
        <v>0</v>
      </c>
    </row>
    <row r="23" spans="2:18" ht="13.5" thickBot="1">
      <c r="B23" s="594">
        <v>12</v>
      </c>
      <c r="C23" s="595" t="s">
        <v>367</v>
      </c>
      <c r="D23" s="595"/>
      <c r="E23" s="595"/>
      <c r="F23" s="600">
        <f>SUM(F15-F17)</f>
        <v>0</v>
      </c>
      <c r="G23" s="600">
        <f>SUM(F23,G15)-G17</f>
        <v>0</v>
      </c>
      <c r="H23" s="600">
        <f aca="true" t="shared" si="3" ref="H23:Q23">SUM(G23,H15)-H17</f>
        <v>0</v>
      </c>
      <c r="I23" s="600">
        <f t="shared" si="3"/>
        <v>0</v>
      </c>
      <c r="J23" s="600">
        <f t="shared" si="3"/>
        <v>0</v>
      </c>
      <c r="K23" s="600">
        <f t="shared" si="3"/>
        <v>0</v>
      </c>
      <c r="L23" s="600">
        <f t="shared" si="3"/>
        <v>0</v>
      </c>
      <c r="M23" s="600">
        <f t="shared" si="3"/>
        <v>0</v>
      </c>
      <c r="N23" s="600">
        <f t="shared" si="3"/>
        <v>0</v>
      </c>
      <c r="O23" s="600">
        <f t="shared" si="3"/>
        <v>0</v>
      </c>
      <c r="P23" s="600">
        <f t="shared" si="3"/>
        <v>0</v>
      </c>
      <c r="Q23" s="600">
        <f t="shared" si="3"/>
        <v>0</v>
      </c>
      <c r="R23" s="5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12" sqref="O12"/>
    </sheetView>
  </sheetViews>
  <sheetFormatPr defaultColWidth="9.140625" defaultRowHeight="12.75"/>
  <sheetData>
    <row r="1" spans="6:11" ht="12.75">
      <c r="F1" s="101"/>
      <c r="G1" s="101"/>
      <c r="H1" s="545"/>
      <c r="I1" s="545"/>
      <c r="J1" s="546"/>
      <c r="K1" s="546"/>
    </row>
    <row r="2" spans="6:11" ht="12.75">
      <c r="F2" s="101"/>
      <c r="G2" s="101"/>
      <c r="H2" s="545"/>
      <c r="I2" s="545"/>
      <c r="J2" s="546"/>
      <c r="K2" s="546"/>
    </row>
    <row r="3" spans="1:13" ht="15.75">
      <c r="A3" s="685" t="s">
        <v>275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6"/>
      <c r="M3" s="686"/>
    </row>
    <row r="4" spans="1:11" ht="15.75">
      <c r="A4" s="687" t="s">
        <v>276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</row>
    <row r="5" spans="1:11" ht="15.75">
      <c r="A5" s="547"/>
      <c r="B5" s="547"/>
      <c r="C5" s="547"/>
      <c r="D5" s="547"/>
      <c r="E5" s="547"/>
      <c r="F5" s="548"/>
      <c r="G5" s="548"/>
      <c r="H5" s="548"/>
      <c r="I5" s="548"/>
      <c r="J5" s="547"/>
      <c r="K5" s="547"/>
    </row>
    <row r="6" spans="1:11" ht="15.75">
      <c r="A6" s="547"/>
      <c r="B6" s="547"/>
      <c r="C6" s="547"/>
      <c r="D6" s="547"/>
      <c r="E6" s="547"/>
      <c r="F6" s="548"/>
      <c r="G6" s="548"/>
      <c r="H6" s="548"/>
      <c r="I6" s="548"/>
      <c r="J6" s="547"/>
      <c r="K6" s="547"/>
    </row>
    <row r="7" spans="1:11" ht="15">
      <c r="A7" s="549"/>
      <c r="B7" s="549"/>
      <c r="C7" s="549"/>
      <c r="D7" s="549"/>
      <c r="E7" s="549"/>
      <c r="F7" s="550"/>
      <c r="G7" s="550"/>
      <c r="H7" s="550"/>
      <c r="I7" s="550"/>
      <c r="J7" s="549" t="s">
        <v>277</v>
      </c>
      <c r="K7" s="549"/>
    </row>
    <row r="8" spans="1:13" ht="15.75" thickBot="1">
      <c r="A8" s="549"/>
      <c r="B8" s="549"/>
      <c r="C8" s="549"/>
      <c r="D8" s="549"/>
      <c r="E8" s="549"/>
      <c r="F8" s="550"/>
      <c r="G8" s="550"/>
      <c r="H8" s="550"/>
      <c r="I8" s="550"/>
      <c r="J8" s="551"/>
      <c r="K8" s="551" t="s">
        <v>278</v>
      </c>
      <c r="M8" s="552"/>
    </row>
    <row r="9" spans="1:11" ht="13.5" thickTop="1">
      <c r="A9" s="688" t="s">
        <v>252</v>
      </c>
      <c r="B9" s="690" t="s">
        <v>279</v>
      </c>
      <c r="C9" s="690"/>
      <c r="D9" s="690"/>
      <c r="E9" s="692" t="s">
        <v>262</v>
      </c>
      <c r="F9" s="690" t="s">
        <v>280</v>
      </c>
      <c r="G9" s="690"/>
      <c r="H9" s="690"/>
      <c r="I9" s="690"/>
      <c r="J9" s="690"/>
      <c r="K9" s="694"/>
    </row>
    <row r="10" spans="1:11" ht="12.75">
      <c r="A10" s="689"/>
      <c r="B10" s="691"/>
      <c r="C10" s="691"/>
      <c r="D10" s="691"/>
      <c r="E10" s="693"/>
      <c r="F10" s="691"/>
      <c r="G10" s="691"/>
      <c r="H10" s="691"/>
      <c r="I10" s="691"/>
      <c r="J10" s="691"/>
      <c r="K10" s="695"/>
    </row>
    <row r="11" spans="1:11" ht="12.75">
      <c r="A11" s="705"/>
      <c r="B11" s="702"/>
      <c r="C11" s="702"/>
      <c r="D11" s="702"/>
      <c r="E11" s="702"/>
      <c r="F11" s="706">
        <v>2018</v>
      </c>
      <c r="G11" s="706">
        <v>2019</v>
      </c>
      <c r="H11" s="706">
        <v>2020</v>
      </c>
      <c r="I11" s="706">
        <v>2021</v>
      </c>
      <c r="J11" s="696">
        <v>2022</v>
      </c>
      <c r="K11" s="699">
        <v>2023</v>
      </c>
    </row>
    <row r="12" spans="1:11" ht="12.75">
      <c r="A12" s="705"/>
      <c r="B12" s="702"/>
      <c r="C12" s="702"/>
      <c r="D12" s="702"/>
      <c r="E12" s="702"/>
      <c r="F12" s="707"/>
      <c r="G12" s="707"/>
      <c r="H12" s="707"/>
      <c r="I12" s="707"/>
      <c r="J12" s="697"/>
      <c r="K12" s="700"/>
    </row>
    <row r="13" spans="1:11" ht="12.75">
      <c r="A13" s="705"/>
      <c r="B13" s="702"/>
      <c r="C13" s="702"/>
      <c r="D13" s="702"/>
      <c r="E13" s="702"/>
      <c r="F13" s="708"/>
      <c r="G13" s="708"/>
      <c r="H13" s="708"/>
      <c r="I13" s="708"/>
      <c r="J13" s="698"/>
      <c r="K13" s="701"/>
    </row>
    <row r="14" spans="1:11" ht="15">
      <c r="A14" s="553" t="s">
        <v>281</v>
      </c>
      <c r="B14" s="702" t="s">
        <v>282</v>
      </c>
      <c r="C14" s="702"/>
      <c r="D14" s="702"/>
      <c r="E14" s="554" t="s">
        <v>283</v>
      </c>
      <c r="F14" s="555" t="s">
        <v>284</v>
      </c>
      <c r="G14" s="555" t="s">
        <v>285</v>
      </c>
      <c r="H14" s="555" t="s">
        <v>286</v>
      </c>
      <c r="I14" s="555" t="s">
        <v>287</v>
      </c>
      <c r="J14" s="554" t="s">
        <v>288</v>
      </c>
      <c r="K14" s="556" t="s">
        <v>289</v>
      </c>
    </row>
    <row r="15" spans="1:11" ht="15.75">
      <c r="A15" s="557"/>
      <c r="B15" s="703" t="s">
        <v>290</v>
      </c>
      <c r="C15" s="703"/>
      <c r="D15" s="703"/>
      <c r="E15" s="558"/>
      <c r="F15" s="559">
        <v>0</v>
      </c>
      <c r="G15" s="559">
        <v>0</v>
      </c>
      <c r="H15" s="559">
        <v>0</v>
      </c>
      <c r="I15" s="559">
        <v>0</v>
      </c>
      <c r="J15" s="558">
        <v>0</v>
      </c>
      <c r="K15" s="560">
        <v>0</v>
      </c>
    </row>
    <row r="16" spans="1:11" ht="15">
      <c r="A16" s="561">
        <v>1</v>
      </c>
      <c r="B16" s="704"/>
      <c r="C16" s="704"/>
      <c r="D16" s="704"/>
      <c r="E16" s="562"/>
      <c r="F16" s="562"/>
      <c r="G16" s="562"/>
      <c r="H16" s="562"/>
      <c r="I16" s="562"/>
      <c r="J16" s="563"/>
      <c r="K16" s="564"/>
    </row>
    <row r="17" spans="1:11" ht="15">
      <c r="A17" s="561"/>
      <c r="B17" s="709"/>
      <c r="C17" s="710"/>
      <c r="D17" s="711"/>
      <c r="E17" s="562"/>
      <c r="F17" s="562"/>
      <c r="G17" s="562"/>
      <c r="H17" s="562"/>
      <c r="I17" s="562"/>
      <c r="J17" s="563"/>
      <c r="K17" s="564"/>
    </row>
    <row r="18" spans="1:11" ht="15">
      <c r="A18" s="561"/>
      <c r="B18" s="709"/>
      <c r="C18" s="710"/>
      <c r="D18" s="711"/>
      <c r="E18" s="565"/>
      <c r="F18" s="562"/>
      <c r="G18" s="562"/>
      <c r="H18" s="562"/>
      <c r="I18" s="562"/>
      <c r="J18" s="563"/>
      <c r="K18" s="564"/>
    </row>
    <row r="19" spans="1:11" ht="15.75">
      <c r="A19" s="561"/>
      <c r="B19" s="704" t="s">
        <v>291</v>
      </c>
      <c r="C19" s="704"/>
      <c r="D19" s="704"/>
      <c r="E19" s="563"/>
      <c r="F19" s="562">
        <v>0</v>
      </c>
      <c r="G19" s="562">
        <v>0</v>
      </c>
      <c r="H19" s="562">
        <v>0</v>
      </c>
      <c r="I19" s="562">
        <v>0</v>
      </c>
      <c r="J19" s="563">
        <v>0</v>
      </c>
      <c r="K19" s="564">
        <v>0</v>
      </c>
    </row>
    <row r="20" spans="1:11" ht="15">
      <c r="A20" s="561">
        <v>1</v>
      </c>
      <c r="B20" s="704"/>
      <c r="C20" s="704"/>
      <c r="D20" s="704"/>
      <c r="E20" s="562"/>
      <c r="F20" s="562"/>
      <c r="G20" s="562"/>
      <c r="H20" s="562"/>
      <c r="I20" s="562"/>
      <c r="J20" s="563"/>
      <c r="K20" s="564"/>
    </row>
    <row r="21" spans="1:11" ht="15.75" thickBot="1">
      <c r="A21" s="566"/>
      <c r="B21" s="712"/>
      <c r="C21" s="712"/>
      <c r="D21" s="712"/>
      <c r="E21" s="567"/>
      <c r="F21" s="568"/>
      <c r="G21" s="568"/>
      <c r="H21" s="568"/>
      <c r="I21" s="568"/>
      <c r="J21" s="567"/>
      <c r="K21" s="569"/>
    </row>
    <row r="22" ht="13.5" thickTop="1"/>
  </sheetData>
  <sheetProtection/>
  <mergeCells count="23">
    <mergeCell ref="B17:D17"/>
    <mergeCell ref="B18:D18"/>
    <mergeCell ref="B19:D19"/>
    <mergeCell ref="B20:D20"/>
    <mergeCell ref="B21:D21"/>
    <mergeCell ref="I11:I13"/>
    <mergeCell ref="H11:H13"/>
    <mergeCell ref="J11:J13"/>
    <mergeCell ref="K11:K13"/>
    <mergeCell ref="B14:D14"/>
    <mergeCell ref="B15:D15"/>
    <mergeCell ref="B16:D16"/>
    <mergeCell ref="A11:A13"/>
    <mergeCell ref="B11:D13"/>
    <mergeCell ref="E11:E13"/>
    <mergeCell ref="F11:F13"/>
    <mergeCell ref="G11:G13"/>
    <mergeCell ref="A3:M3"/>
    <mergeCell ref="A4:K4"/>
    <mergeCell ref="A9:A10"/>
    <mergeCell ref="B9:D10"/>
    <mergeCell ref="E9:E10"/>
    <mergeCell ref="F9:K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Q8" sqref="Q8"/>
    </sheetView>
  </sheetViews>
  <sheetFormatPr defaultColWidth="9.140625" defaultRowHeight="12.75"/>
  <sheetData>
    <row r="1" spans="11:15" ht="12.75">
      <c r="K1" s="101"/>
      <c r="O1" s="101"/>
    </row>
    <row r="2" spans="1:15" ht="15">
      <c r="A2" s="679" t="s">
        <v>412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</row>
    <row r="3" spans="11:15" ht="12.75">
      <c r="K3" s="101"/>
      <c r="O3" s="101"/>
    </row>
    <row r="4" spans="11:15" ht="12.75">
      <c r="K4" s="101"/>
      <c r="N4" t="s">
        <v>292</v>
      </c>
      <c r="O4" s="101"/>
    </row>
    <row r="5" spans="11:15" ht="13.5" thickBot="1">
      <c r="K5" s="101"/>
      <c r="N5" t="s">
        <v>278</v>
      </c>
      <c r="O5" s="101"/>
    </row>
    <row r="6" spans="1:15" ht="13.5" thickTop="1">
      <c r="A6" s="713" t="s">
        <v>293</v>
      </c>
      <c r="B6" s="715" t="s">
        <v>294</v>
      </c>
      <c r="C6" s="718" t="s">
        <v>295</v>
      </c>
      <c r="D6" s="719"/>
      <c r="E6" s="719"/>
      <c r="F6" s="724" t="s">
        <v>296</v>
      </c>
      <c r="G6" s="724"/>
      <c r="H6" s="724"/>
      <c r="I6" s="724" t="s">
        <v>297</v>
      </c>
      <c r="J6" s="724"/>
      <c r="K6" s="724"/>
      <c r="L6" s="724" t="s">
        <v>298</v>
      </c>
      <c r="M6" s="724"/>
      <c r="N6" s="724"/>
      <c r="O6" s="570" t="s">
        <v>38</v>
      </c>
    </row>
    <row r="7" spans="1:15" ht="12.75">
      <c r="A7" s="714"/>
      <c r="B7" s="716"/>
      <c r="C7" s="720"/>
      <c r="D7" s="721"/>
      <c r="E7" s="721"/>
      <c r="F7" s="721" t="s">
        <v>299</v>
      </c>
      <c r="G7" s="725" t="s">
        <v>300</v>
      </c>
      <c r="H7" s="721" t="s">
        <v>301</v>
      </c>
      <c r="I7" s="721" t="s">
        <v>299</v>
      </c>
      <c r="J7" s="721" t="s">
        <v>300</v>
      </c>
      <c r="K7" s="729" t="s">
        <v>302</v>
      </c>
      <c r="L7" s="721" t="s">
        <v>299</v>
      </c>
      <c r="M7" s="721" t="s">
        <v>300</v>
      </c>
      <c r="N7" s="721" t="s">
        <v>302</v>
      </c>
      <c r="O7" s="733" t="s">
        <v>303</v>
      </c>
    </row>
    <row r="8" spans="1:15" ht="12.75">
      <c r="A8" s="714"/>
      <c r="B8" s="717"/>
      <c r="C8" s="722"/>
      <c r="D8" s="723"/>
      <c r="E8" s="723"/>
      <c r="F8" s="723"/>
      <c r="G8" s="726"/>
      <c r="H8" s="723"/>
      <c r="I8" s="723"/>
      <c r="J8" s="723"/>
      <c r="K8" s="730"/>
      <c r="L8" s="723"/>
      <c r="M8" s="723"/>
      <c r="N8" s="723"/>
      <c r="O8" s="734"/>
    </row>
    <row r="9" spans="1:15" ht="12.75">
      <c r="A9" s="571"/>
      <c r="B9" s="572"/>
      <c r="C9" s="727"/>
      <c r="D9" s="728"/>
      <c r="E9" s="728"/>
      <c r="F9" s="44"/>
      <c r="G9" s="44"/>
      <c r="H9" s="44"/>
      <c r="I9" s="44"/>
      <c r="J9" s="573" t="s">
        <v>304</v>
      </c>
      <c r="K9" s="61"/>
      <c r="L9" s="44"/>
      <c r="M9" s="44"/>
      <c r="N9" s="44"/>
      <c r="O9" s="574"/>
    </row>
    <row r="10" spans="1:15" ht="101.25">
      <c r="A10" s="571">
        <v>1</v>
      </c>
      <c r="B10" s="575" t="s">
        <v>305</v>
      </c>
      <c r="C10" s="735"/>
      <c r="D10" s="736"/>
      <c r="E10" s="737"/>
      <c r="F10" s="44"/>
      <c r="G10" s="44"/>
      <c r="H10" s="44">
        <v>0</v>
      </c>
      <c r="I10" s="44"/>
      <c r="J10" s="576"/>
      <c r="K10" s="44">
        <v>0</v>
      </c>
      <c r="L10" s="44"/>
      <c r="M10" s="44"/>
      <c r="N10" s="44"/>
      <c r="O10" s="44">
        <v>0</v>
      </c>
    </row>
    <row r="11" spans="1:15" ht="101.25">
      <c r="A11" s="577">
        <v>2</v>
      </c>
      <c r="B11" s="578" t="s">
        <v>306</v>
      </c>
      <c r="C11" s="727"/>
      <c r="D11" s="728"/>
      <c r="E11" s="728"/>
      <c r="F11" s="44"/>
      <c r="G11" s="44"/>
      <c r="H11" s="44">
        <v>0</v>
      </c>
      <c r="I11" s="44"/>
      <c r="J11" s="44"/>
      <c r="K11" s="44">
        <v>0</v>
      </c>
      <c r="L11" s="44"/>
      <c r="M11" s="44"/>
      <c r="N11" s="44"/>
      <c r="O11" s="44">
        <v>0</v>
      </c>
    </row>
    <row r="12" spans="1:15" ht="12.75">
      <c r="A12" s="577"/>
      <c r="B12" s="578"/>
      <c r="C12" s="727"/>
      <c r="D12" s="728"/>
      <c r="E12" s="728"/>
      <c r="F12" s="44"/>
      <c r="G12" s="44"/>
      <c r="H12" s="44">
        <v>0</v>
      </c>
      <c r="I12" s="44"/>
      <c r="J12" s="44"/>
      <c r="K12" s="44">
        <v>0</v>
      </c>
      <c r="L12" s="44"/>
      <c r="M12" s="44"/>
      <c r="N12" s="44"/>
      <c r="O12" s="44">
        <v>0</v>
      </c>
    </row>
    <row r="13" spans="1:15" ht="112.5">
      <c r="A13" s="577">
        <v>3</v>
      </c>
      <c r="B13" s="578" t="s">
        <v>307</v>
      </c>
      <c r="C13" s="727"/>
      <c r="D13" s="728"/>
      <c r="E13" s="728"/>
      <c r="F13" s="44"/>
      <c r="G13" s="44"/>
      <c r="H13" s="44">
        <v>0</v>
      </c>
      <c r="I13" s="44"/>
      <c r="J13" s="44"/>
      <c r="K13" s="44">
        <v>0</v>
      </c>
      <c r="L13" s="44"/>
      <c r="M13" s="44"/>
      <c r="N13" s="44"/>
      <c r="O13" s="44">
        <v>0</v>
      </c>
    </row>
    <row r="14" spans="1:15" ht="78.75">
      <c r="A14" s="577">
        <v>4</v>
      </c>
      <c r="B14" s="578" t="s">
        <v>308</v>
      </c>
      <c r="C14" s="727"/>
      <c r="D14" s="728"/>
      <c r="E14" s="728"/>
      <c r="F14" s="44"/>
      <c r="G14" s="44"/>
      <c r="H14" s="44">
        <v>0</v>
      </c>
      <c r="I14" s="44"/>
      <c r="J14" s="44"/>
      <c r="K14" s="44">
        <v>0</v>
      </c>
      <c r="L14" s="44"/>
      <c r="M14" s="44"/>
      <c r="N14" s="44"/>
      <c r="O14" s="44">
        <v>0</v>
      </c>
    </row>
    <row r="15" spans="1:15" ht="12.75">
      <c r="A15" s="577"/>
      <c r="B15" s="578"/>
      <c r="C15" s="727"/>
      <c r="D15" s="728"/>
      <c r="E15" s="728"/>
      <c r="F15" s="44"/>
      <c r="G15" s="44"/>
      <c r="H15" s="44"/>
      <c r="I15" s="44"/>
      <c r="J15" s="44"/>
      <c r="K15" s="61"/>
      <c r="L15" s="44"/>
      <c r="M15" s="44"/>
      <c r="N15" s="44"/>
      <c r="O15" s="574"/>
    </row>
    <row r="16" spans="1:15" ht="13.5" thickBot="1">
      <c r="A16" s="579"/>
      <c r="B16" s="580" t="s">
        <v>47</v>
      </c>
      <c r="C16" s="731"/>
      <c r="D16" s="732"/>
      <c r="E16" s="732"/>
      <c r="F16" s="581"/>
      <c r="G16" s="581"/>
      <c r="H16" s="581">
        <v>0</v>
      </c>
      <c r="I16" s="581"/>
      <c r="J16" s="581"/>
      <c r="K16" s="582">
        <v>0</v>
      </c>
      <c r="L16" s="581"/>
      <c r="M16" s="581"/>
      <c r="N16" s="581"/>
      <c r="O16" s="583">
        <v>0</v>
      </c>
    </row>
    <row r="17" ht="13.5" thickTop="1"/>
  </sheetData>
  <sheetProtection/>
  <mergeCells count="25">
    <mergeCell ref="C16:E16"/>
    <mergeCell ref="O7:O8"/>
    <mergeCell ref="C9:E9"/>
    <mergeCell ref="C10:E10"/>
    <mergeCell ref="C11:E11"/>
    <mergeCell ref="C12:E12"/>
    <mergeCell ref="C13:E13"/>
    <mergeCell ref="I7:I8"/>
    <mergeCell ref="H7:H8"/>
    <mergeCell ref="C14:E14"/>
    <mergeCell ref="C15:E15"/>
    <mergeCell ref="J7:J8"/>
    <mergeCell ref="K7:K8"/>
    <mergeCell ref="L7:L8"/>
    <mergeCell ref="M7:M8"/>
    <mergeCell ref="N7:N8"/>
    <mergeCell ref="A2:O2"/>
    <mergeCell ref="A6:A8"/>
    <mergeCell ref="B6:B8"/>
    <mergeCell ref="C6:E8"/>
    <mergeCell ref="F6:H6"/>
    <mergeCell ref="I6:K6"/>
    <mergeCell ref="L6:N6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3">
      <selection activeCell="M26" sqref="M26"/>
    </sheetView>
  </sheetViews>
  <sheetFormatPr defaultColWidth="9.140625" defaultRowHeight="12.75"/>
  <sheetData>
    <row r="2" spans="2:5" ht="12.75">
      <c r="B2" s="425" t="s">
        <v>224</v>
      </c>
      <c r="C2" s="425" t="s">
        <v>225</v>
      </c>
      <c r="D2" s="425"/>
      <c r="E2" s="425"/>
    </row>
    <row r="3" spans="2:5" ht="12.75">
      <c r="B3" s="425"/>
      <c r="C3" s="425" t="s">
        <v>226</v>
      </c>
      <c r="D3" s="425"/>
      <c r="E3" s="425"/>
    </row>
    <row r="4" spans="2:5" ht="12.75">
      <c r="B4" s="425" t="s">
        <v>227</v>
      </c>
      <c r="C4" s="425"/>
      <c r="D4" s="425"/>
      <c r="E4" s="425"/>
    </row>
    <row r="6" ht="13.5" thickBot="1">
      <c r="H6" t="s">
        <v>228</v>
      </c>
    </row>
    <row r="7" spans="1:9" ht="13.5" thickTop="1">
      <c r="A7" s="426" t="s">
        <v>229</v>
      </c>
      <c r="B7" s="115" t="s">
        <v>230</v>
      </c>
      <c r="C7" s="73"/>
      <c r="D7" s="73"/>
      <c r="E7" s="427"/>
      <c r="F7" s="428" t="s">
        <v>231</v>
      </c>
      <c r="G7" s="73" t="s">
        <v>232</v>
      </c>
      <c r="H7" s="73" t="s">
        <v>233</v>
      </c>
      <c r="I7" s="427">
        <v>2017</v>
      </c>
    </row>
    <row r="8" spans="1:9" ht="12.75">
      <c r="A8" s="429"/>
      <c r="B8" s="80"/>
      <c r="C8" s="44"/>
      <c r="D8" s="44"/>
      <c r="E8" s="430"/>
      <c r="F8" s="7" t="s">
        <v>234</v>
      </c>
      <c r="G8" s="44"/>
      <c r="H8" s="44" t="s">
        <v>235</v>
      </c>
      <c r="I8" s="430" t="s">
        <v>236</v>
      </c>
    </row>
    <row r="9" spans="1:9" ht="13.5" thickBot="1">
      <c r="A9" s="167"/>
      <c r="B9" s="82"/>
      <c r="C9" s="431"/>
      <c r="D9" s="431"/>
      <c r="E9" s="432"/>
      <c r="F9" s="433" t="s">
        <v>237</v>
      </c>
      <c r="G9" s="431"/>
      <c r="H9" s="431" t="s">
        <v>238</v>
      </c>
      <c r="I9" s="432" t="s">
        <v>239</v>
      </c>
    </row>
    <row r="10" spans="1:9" ht="13.5" thickTop="1">
      <c r="A10" s="194">
        <v>1</v>
      </c>
      <c r="B10" s="434" t="s">
        <v>240</v>
      </c>
      <c r="C10" s="45"/>
      <c r="D10" s="45"/>
      <c r="E10" s="81"/>
      <c r="F10" s="232">
        <f>SUM(F12,F14,F16,F18)</f>
        <v>61</v>
      </c>
      <c r="G10" s="69"/>
      <c r="H10" s="81"/>
      <c r="I10" s="435">
        <f aca="true" t="shared" si="0" ref="I10:I19">SUM(F10:H10)</f>
        <v>61</v>
      </c>
    </row>
    <row r="11" spans="1:9" ht="12.75">
      <c r="A11" s="429"/>
      <c r="B11" s="80" t="s">
        <v>241</v>
      </c>
      <c r="C11" s="44"/>
      <c r="D11" s="44"/>
      <c r="E11" s="430"/>
      <c r="F11" s="6">
        <v>46</v>
      </c>
      <c r="G11" s="80"/>
      <c r="H11" s="430"/>
      <c r="I11" s="436">
        <f t="shared" si="0"/>
        <v>46</v>
      </c>
    </row>
    <row r="12" spans="1:9" ht="12.75">
      <c r="A12" s="429"/>
      <c r="B12" s="80" t="s">
        <v>93</v>
      </c>
      <c r="C12" s="44"/>
      <c r="D12" s="44"/>
      <c r="E12" s="430"/>
      <c r="F12" s="6">
        <v>39</v>
      </c>
      <c r="G12" s="80"/>
      <c r="H12" s="430"/>
      <c r="I12" s="436">
        <f t="shared" si="0"/>
        <v>39</v>
      </c>
    </row>
    <row r="13" spans="1:9" ht="12.75">
      <c r="A13" s="429"/>
      <c r="B13" s="80" t="s">
        <v>241</v>
      </c>
      <c r="C13" s="44"/>
      <c r="D13" s="44"/>
      <c r="E13" s="430"/>
      <c r="F13" s="6">
        <v>22</v>
      </c>
      <c r="G13" s="80"/>
      <c r="H13" s="430"/>
      <c r="I13" s="436">
        <f t="shared" si="0"/>
        <v>22</v>
      </c>
    </row>
    <row r="14" spans="1:9" ht="12.75">
      <c r="A14" s="429"/>
      <c r="B14" s="80" t="s">
        <v>242</v>
      </c>
      <c r="C14" s="44"/>
      <c r="D14" s="44"/>
      <c r="E14" s="430"/>
      <c r="F14" s="6">
        <v>3</v>
      </c>
      <c r="G14" s="80"/>
      <c r="H14" s="430"/>
      <c r="I14" s="436">
        <f t="shared" si="0"/>
        <v>3</v>
      </c>
    </row>
    <row r="15" spans="1:9" ht="12.75">
      <c r="A15" s="429"/>
      <c r="B15" s="80" t="s">
        <v>241</v>
      </c>
      <c r="C15" s="44"/>
      <c r="D15" s="44"/>
      <c r="E15" s="430"/>
      <c r="F15" s="6">
        <v>2</v>
      </c>
      <c r="G15" s="80"/>
      <c r="H15" s="430"/>
      <c r="I15" s="436">
        <f t="shared" si="0"/>
        <v>2</v>
      </c>
    </row>
    <row r="16" spans="1:9" ht="12.75">
      <c r="A16" s="429"/>
      <c r="B16" s="80" t="s">
        <v>243</v>
      </c>
      <c r="C16" s="44"/>
      <c r="D16" s="44"/>
      <c r="E16" s="430"/>
      <c r="F16" s="6">
        <v>4</v>
      </c>
      <c r="G16" s="80"/>
      <c r="H16" s="430"/>
      <c r="I16" s="436">
        <f t="shared" si="0"/>
        <v>4</v>
      </c>
    </row>
    <row r="17" spans="1:9" ht="12.75">
      <c r="A17" s="429"/>
      <c r="B17" s="80" t="s">
        <v>241</v>
      </c>
      <c r="C17" s="44"/>
      <c r="D17" s="44"/>
      <c r="E17" s="430"/>
      <c r="F17" s="6">
        <v>2</v>
      </c>
      <c r="G17" s="80"/>
      <c r="H17" s="430"/>
      <c r="I17" s="436">
        <f t="shared" si="0"/>
        <v>2</v>
      </c>
    </row>
    <row r="18" spans="1:9" ht="12.75">
      <c r="A18" s="429"/>
      <c r="B18" s="80" t="s">
        <v>103</v>
      </c>
      <c r="C18" s="44"/>
      <c r="D18" s="44"/>
      <c r="E18" s="430"/>
      <c r="F18" s="6">
        <v>15</v>
      </c>
      <c r="G18" s="80"/>
      <c r="H18" s="430"/>
      <c r="I18" s="436">
        <f t="shared" si="0"/>
        <v>15</v>
      </c>
    </row>
    <row r="19" spans="1:9" ht="12.75">
      <c r="A19" s="429"/>
      <c r="B19" s="80" t="s">
        <v>244</v>
      </c>
      <c r="C19" s="44"/>
      <c r="D19" s="44"/>
      <c r="E19" s="430"/>
      <c r="F19" s="6">
        <v>12</v>
      </c>
      <c r="G19" s="80"/>
      <c r="H19" s="430"/>
      <c r="I19" s="436">
        <f t="shared" si="0"/>
        <v>12</v>
      </c>
    </row>
    <row r="20" spans="1:9" ht="12.75">
      <c r="A20" s="429"/>
      <c r="B20" s="80"/>
      <c r="C20" s="44"/>
      <c r="D20" s="44"/>
      <c r="E20" s="430"/>
      <c r="F20" s="6"/>
      <c r="G20" s="80"/>
      <c r="H20" s="430"/>
      <c r="I20" s="438"/>
    </row>
    <row r="21" spans="1:9" ht="12.75">
      <c r="A21" s="429">
        <v>2</v>
      </c>
      <c r="B21" s="69" t="s">
        <v>41</v>
      </c>
      <c r="C21" s="45"/>
      <c r="D21" s="45"/>
      <c r="E21" s="81"/>
      <c r="F21" s="232">
        <v>9</v>
      </c>
      <c r="G21" s="69"/>
      <c r="H21" s="81"/>
      <c r="I21" s="435">
        <f>SUM(F21,G21,H21)</f>
        <v>9</v>
      </c>
    </row>
    <row r="22" spans="1:9" ht="12.75">
      <c r="A22" s="429"/>
      <c r="B22" s="80"/>
      <c r="C22" s="44"/>
      <c r="D22" s="44"/>
      <c r="E22" s="430"/>
      <c r="F22" s="6"/>
      <c r="G22" s="80"/>
      <c r="H22" s="430"/>
      <c r="I22" s="438"/>
    </row>
    <row r="23" spans="1:9" ht="12.75">
      <c r="A23" s="429">
        <v>3</v>
      </c>
      <c r="B23" s="69" t="s">
        <v>4</v>
      </c>
      <c r="C23" s="45"/>
      <c r="D23" s="45"/>
      <c r="E23" s="430"/>
      <c r="F23" s="232">
        <f>SUM(F24:F29)</f>
        <v>38</v>
      </c>
      <c r="G23" s="69"/>
      <c r="H23" s="81">
        <v>0</v>
      </c>
      <c r="I23" s="435">
        <f>SUM(F23:H23)</f>
        <v>38</v>
      </c>
    </row>
    <row r="24" spans="1:9" ht="12.75">
      <c r="A24" s="429"/>
      <c r="B24" s="80" t="s">
        <v>245</v>
      </c>
      <c r="C24" s="44"/>
      <c r="D24" s="44"/>
      <c r="E24" s="430"/>
      <c r="F24" s="6">
        <v>11</v>
      </c>
      <c r="G24" s="80"/>
      <c r="H24" s="430"/>
      <c r="I24" s="436">
        <f aca="true" t="shared" si="1" ref="I24:I29">SUM(F24:H24)</f>
        <v>11</v>
      </c>
    </row>
    <row r="25" spans="1:9" ht="12.75">
      <c r="A25" s="429"/>
      <c r="B25" s="80" t="s">
        <v>246</v>
      </c>
      <c r="C25" s="44"/>
      <c r="D25" s="44"/>
      <c r="E25" s="430"/>
      <c r="F25" s="6">
        <v>2</v>
      </c>
      <c r="G25" s="80"/>
      <c r="H25" s="430"/>
      <c r="I25" s="436">
        <f t="shared" si="1"/>
        <v>2</v>
      </c>
    </row>
    <row r="26" spans="1:9" ht="12.75">
      <c r="A26" s="429"/>
      <c r="B26" s="80" t="s">
        <v>247</v>
      </c>
      <c r="C26" s="44"/>
      <c r="D26" s="44"/>
      <c r="E26" s="430"/>
      <c r="F26" s="6">
        <v>14</v>
      </c>
      <c r="G26" s="80"/>
      <c r="H26" s="430"/>
      <c r="I26" s="436">
        <f t="shared" si="1"/>
        <v>14</v>
      </c>
    </row>
    <row r="27" spans="1:9" ht="12.75">
      <c r="A27" s="429"/>
      <c r="B27" s="80" t="s">
        <v>248</v>
      </c>
      <c r="C27" s="44"/>
      <c r="D27" s="44"/>
      <c r="E27" s="430"/>
      <c r="F27" s="6">
        <v>3</v>
      </c>
      <c r="G27" s="80"/>
      <c r="H27" s="430"/>
      <c r="I27" s="436">
        <f t="shared" si="1"/>
        <v>3</v>
      </c>
    </row>
    <row r="28" spans="1:9" ht="12.75">
      <c r="A28" s="429"/>
      <c r="B28" s="80" t="s">
        <v>77</v>
      </c>
      <c r="C28" s="44"/>
      <c r="D28" s="44"/>
      <c r="E28" s="430"/>
      <c r="F28" s="6">
        <v>5</v>
      </c>
      <c r="G28" s="80"/>
      <c r="H28" s="430"/>
      <c r="I28" s="436">
        <f t="shared" si="1"/>
        <v>5</v>
      </c>
    </row>
    <row r="29" spans="1:9" ht="13.5" thickBot="1">
      <c r="A29" s="429"/>
      <c r="B29" s="413" t="s">
        <v>84</v>
      </c>
      <c r="C29" s="46"/>
      <c r="D29" s="46"/>
      <c r="E29" s="439"/>
      <c r="F29" s="440">
        <v>3</v>
      </c>
      <c r="G29" s="413"/>
      <c r="H29" s="439"/>
      <c r="I29" s="436">
        <f t="shared" si="1"/>
        <v>3</v>
      </c>
    </row>
    <row r="30" spans="1:9" ht="13.5" thickTop="1">
      <c r="A30" s="426"/>
      <c r="B30" s="115"/>
      <c r="C30" s="73"/>
      <c r="D30" s="73"/>
      <c r="E30" s="427"/>
      <c r="F30" s="441"/>
      <c r="G30" s="115"/>
      <c r="H30" s="427"/>
      <c r="I30" s="442"/>
    </row>
    <row r="31" spans="1:9" ht="13.5" thickBot="1">
      <c r="A31" s="321"/>
      <c r="B31" s="306" t="s">
        <v>249</v>
      </c>
      <c r="C31" s="443"/>
      <c r="D31" s="443"/>
      <c r="E31" s="307"/>
      <c r="F31" s="444">
        <f>SUM(F10,F21,F23)</f>
        <v>108</v>
      </c>
      <c r="G31" s="306"/>
      <c r="H31" s="307">
        <v>0</v>
      </c>
      <c r="I31" s="445">
        <f>SUM(F31:H31)</f>
        <v>108</v>
      </c>
    </row>
    <row r="32" ht="13.5" thickTop="1"/>
    <row r="36" ht="12.75">
      <c r="A36" s="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39"/>
  <sheetViews>
    <sheetView zoomScalePageLayoutView="0" workbookViewId="0" topLeftCell="A1">
      <selection activeCell="K17" sqref="J17:K17"/>
    </sheetView>
  </sheetViews>
  <sheetFormatPr defaultColWidth="9.140625" defaultRowHeight="12.75"/>
  <cols>
    <col min="1" max="1" width="43.00390625" style="0" customWidth="1"/>
    <col min="2" max="2" width="12.140625" style="0" customWidth="1"/>
    <col min="3" max="3" width="15.28125" style="0" customWidth="1"/>
    <col min="4" max="4" width="15.140625" style="0" customWidth="1"/>
    <col min="5" max="5" width="13.00390625" style="0" customWidth="1"/>
    <col min="6" max="6" width="13.140625" style="0" customWidth="1"/>
    <col min="7" max="7" width="14.57421875" style="0" customWidth="1"/>
  </cols>
  <sheetData>
    <row r="3" spans="2:7" ht="15">
      <c r="B3" s="738" t="s">
        <v>335</v>
      </c>
      <c r="C3" s="738"/>
      <c r="D3" s="738"/>
      <c r="E3" s="738"/>
      <c r="F3" s="599"/>
      <c r="G3" s="584" t="s">
        <v>343</v>
      </c>
    </row>
    <row r="4" spans="1:10" ht="15">
      <c r="A4" s="585"/>
      <c r="C4" s="586"/>
      <c r="D4" s="586"/>
      <c r="E4" s="587"/>
      <c r="F4" s="587"/>
      <c r="G4" s="587"/>
      <c r="H4" s="587"/>
      <c r="I4" s="587"/>
      <c r="J4" s="587"/>
    </row>
    <row r="6" ht="13.5" thickBot="1"/>
    <row r="7" spans="1:7" ht="12.75">
      <c r="A7" s="588" t="s">
        <v>310</v>
      </c>
      <c r="B7" s="589" t="s">
        <v>311</v>
      </c>
      <c r="C7" s="589" t="s">
        <v>312</v>
      </c>
      <c r="D7" s="589"/>
      <c r="E7" s="589"/>
      <c r="F7" s="589"/>
      <c r="G7" s="590" t="s">
        <v>313</v>
      </c>
    </row>
    <row r="8" spans="1:7" ht="12.75">
      <c r="A8" s="591"/>
      <c r="B8" s="44"/>
      <c r="C8" s="44">
        <v>2018</v>
      </c>
      <c r="D8" s="44">
        <v>2019</v>
      </c>
      <c r="E8" s="44">
        <v>2020</v>
      </c>
      <c r="F8" s="44">
        <v>2021</v>
      </c>
      <c r="G8" s="592"/>
    </row>
    <row r="9" spans="1:7" ht="12.75">
      <c r="A9" s="591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592">
        <v>7</v>
      </c>
    </row>
    <row r="10" spans="1:7" ht="12.75">
      <c r="A10" s="591" t="s">
        <v>314</v>
      </c>
      <c r="B10" s="44">
        <v>1</v>
      </c>
      <c r="C10" s="61">
        <v>0</v>
      </c>
      <c r="D10" s="61">
        <v>0</v>
      </c>
      <c r="E10" s="61">
        <v>0</v>
      </c>
      <c r="F10" s="61">
        <v>0</v>
      </c>
      <c r="G10" s="593">
        <f>SUM(C10:F10)</f>
        <v>0</v>
      </c>
    </row>
    <row r="11" spans="1:7" ht="12.75">
      <c r="A11" s="591" t="s">
        <v>315</v>
      </c>
      <c r="B11" s="44"/>
      <c r="C11" s="61">
        <v>0</v>
      </c>
      <c r="D11" s="44"/>
      <c r="E11" s="44"/>
      <c r="F11" s="44"/>
      <c r="G11" s="593">
        <f aca="true" t="shared" si="0" ref="G11:G20">SUM(C11:F11)</f>
        <v>0</v>
      </c>
    </row>
    <row r="12" spans="1:7" ht="12.75">
      <c r="A12" s="591" t="s">
        <v>316</v>
      </c>
      <c r="B12" s="44">
        <v>2</v>
      </c>
      <c r="C12" s="44"/>
      <c r="D12" s="44"/>
      <c r="E12" s="44"/>
      <c r="F12" s="44"/>
      <c r="G12" s="593">
        <f t="shared" si="0"/>
        <v>0</v>
      </c>
    </row>
    <row r="13" spans="1:7" ht="12.75">
      <c r="A13" s="591" t="s">
        <v>317</v>
      </c>
      <c r="B13" s="44">
        <v>3</v>
      </c>
      <c r="C13" s="44">
        <v>0</v>
      </c>
      <c r="D13" s="44">
        <v>0</v>
      </c>
      <c r="E13" s="44">
        <v>0</v>
      </c>
      <c r="F13" s="44">
        <v>0</v>
      </c>
      <c r="G13" s="593">
        <f t="shared" si="0"/>
        <v>0</v>
      </c>
    </row>
    <row r="14" spans="1:7" ht="12.75">
      <c r="A14" s="591" t="s">
        <v>318</v>
      </c>
      <c r="B14" s="44">
        <v>4</v>
      </c>
      <c r="C14" s="44"/>
      <c r="D14" s="44"/>
      <c r="E14" s="44"/>
      <c r="F14" s="44"/>
      <c r="G14" s="593">
        <f t="shared" si="0"/>
        <v>0</v>
      </c>
    </row>
    <row r="15" spans="1:7" ht="12.75">
      <c r="A15" s="591" t="s">
        <v>319</v>
      </c>
      <c r="B15" s="44">
        <v>5</v>
      </c>
      <c r="C15" s="44"/>
      <c r="D15" s="44"/>
      <c r="E15" s="44"/>
      <c r="F15" s="44"/>
      <c r="G15" s="593">
        <f t="shared" si="0"/>
        <v>0</v>
      </c>
    </row>
    <row r="16" spans="1:7" ht="12.75">
      <c r="A16" s="591" t="s">
        <v>320</v>
      </c>
      <c r="B16" s="44">
        <v>6</v>
      </c>
      <c r="C16" s="44"/>
      <c r="D16" s="44"/>
      <c r="E16" s="44"/>
      <c r="F16" s="44"/>
      <c r="G16" s="593">
        <f t="shared" si="0"/>
        <v>0</v>
      </c>
    </row>
    <row r="17" spans="1:7" ht="12.75">
      <c r="A17" s="591" t="s">
        <v>321</v>
      </c>
      <c r="B17" s="44">
        <v>7</v>
      </c>
      <c r="C17" s="44"/>
      <c r="D17" s="44"/>
      <c r="E17" s="44"/>
      <c r="F17" s="44"/>
      <c r="G17" s="593">
        <f t="shared" si="0"/>
        <v>0</v>
      </c>
    </row>
    <row r="18" spans="1:7" ht="12.75">
      <c r="A18" s="591" t="s">
        <v>322</v>
      </c>
      <c r="B18" s="44">
        <v>8</v>
      </c>
      <c r="C18" s="61">
        <v>0</v>
      </c>
      <c r="D18" s="61">
        <v>0</v>
      </c>
      <c r="E18" s="61">
        <v>0</v>
      </c>
      <c r="F18" s="61">
        <v>0</v>
      </c>
      <c r="G18" s="593">
        <f t="shared" si="0"/>
        <v>0</v>
      </c>
    </row>
    <row r="19" spans="1:7" ht="12.75">
      <c r="A19" s="591" t="s">
        <v>323</v>
      </c>
      <c r="B19" s="44">
        <v>9</v>
      </c>
      <c r="C19" s="61">
        <v>0</v>
      </c>
      <c r="D19" s="61">
        <v>0</v>
      </c>
      <c r="E19" s="61">
        <v>0</v>
      </c>
      <c r="F19" s="61">
        <v>0</v>
      </c>
      <c r="G19" s="593">
        <f t="shared" si="0"/>
        <v>0</v>
      </c>
    </row>
    <row r="20" spans="1:7" ht="12.75">
      <c r="A20" s="591" t="s">
        <v>324</v>
      </c>
      <c r="B20" s="44">
        <v>10</v>
      </c>
      <c r="C20" s="44">
        <v>0</v>
      </c>
      <c r="D20" s="44">
        <v>0</v>
      </c>
      <c r="E20" s="44">
        <v>0</v>
      </c>
      <c r="F20" s="44">
        <v>0</v>
      </c>
      <c r="G20" s="593">
        <f t="shared" si="0"/>
        <v>0</v>
      </c>
    </row>
    <row r="21" spans="1:7" ht="12.75">
      <c r="A21" s="591" t="s">
        <v>325</v>
      </c>
      <c r="B21" s="44">
        <v>11</v>
      </c>
      <c r="C21" s="44"/>
      <c r="D21" s="44"/>
      <c r="E21" s="44">
        <v>0</v>
      </c>
      <c r="F21" s="44"/>
      <c r="G21" s="592">
        <v>0</v>
      </c>
    </row>
    <row r="22" spans="1:7" ht="12.75">
      <c r="A22" s="591" t="s">
        <v>326</v>
      </c>
      <c r="B22" s="44">
        <v>12</v>
      </c>
      <c r="C22" s="44"/>
      <c r="D22" s="44"/>
      <c r="E22" s="44"/>
      <c r="F22" s="44"/>
      <c r="G22" s="592"/>
    </row>
    <row r="23" spans="1:7" ht="12.75">
      <c r="A23" s="591" t="s">
        <v>327</v>
      </c>
      <c r="B23" s="44">
        <v>13</v>
      </c>
      <c r="C23" s="44"/>
      <c r="D23" s="44"/>
      <c r="E23" s="44"/>
      <c r="F23" s="44"/>
      <c r="G23" s="592"/>
    </row>
    <row r="24" spans="1:7" ht="12.75">
      <c r="A24" s="591" t="s">
        <v>328</v>
      </c>
      <c r="B24" s="44">
        <v>14</v>
      </c>
      <c r="C24" s="44"/>
      <c r="D24" s="44"/>
      <c r="E24" s="44"/>
      <c r="F24" s="44"/>
      <c r="G24" s="592"/>
    </row>
    <row r="25" spans="1:7" ht="12.75">
      <c r="A25" s="591" t="s">
        <v>329</v>
      </c>
      <c r="B25" s="44">
        <v>15</v>
      </c>
      <c r="C25" s="44">
        <v>0</v>
      </c>
      <c r="D25" s="44"/>
      <c r="E25" s="44"/>
      <c r="F25" s="44"/>
      <c r="G25" s="592">
        <v>0</v>
      </c>
    </row>
    <row r="26" spans="1:7" ht="12.75">
      <c r="A26" s="591" t="s">
        <v>330</v>
      </c>
      <c r="B26" s="44">
        <v>16</v>
      </c>
      <c r="C26" s="44">
        <v>0</v>
      </c>
      <c r="D26" s="44">
        <v>0</v>
      </c>
      <c r="E26" s="44">
        <v>0</v>
      </c>
      <c r="F26" s="44">
        <v>0</v>
      </c>
      <c r="G26" s="592">
        <v>0</v>
      </c>
    </row>
    <row r="27" spans="1:7" ht="12.75">
      <c r="A27" s="591" t="s">
        <v>331</v>
      </c>
      <c r="B27" s="44">
        <v>17</v>
      </c>
      <c r="C27" s="44">
        <v>0</v>
      </c>
      <c r="D27" s="44">
        <v>0</v>
      </c>
      <c r="E27" s="44">
        <v>0</v>
      </c>
      <c r="F27" s="44">
        <v>0</v>
      </c>
      <c r="G27" s="592">
        <v>0</v>
      </c>
    </row>
    <row r="28" spans="1:7" ht="12.75">
      <c r="A28" s="591" t="s">
        <v>332</v>
      </c>
      <c r="B28" s="44">
        <v>18</v>
      </c>
      <c r="C28" s="44">
        <v>0</v>
      </c>
      <c r="D28" s="44">
        <v>0</v>
      </c>
      <c r="E28" s="44">
        <v>0</v>
      </c>
      <c r="F28" s="44">
        <v>0</v>
      </c>
      <c r="G28" s="592">
        <v>0</v>
      </c>
    </row>
    <row r="29" spans="1:7" ht="12.75">
      <c r="A29" s="591" t="s">
        <v>325</v>
      </c>
      <c r="B29" s="44">
        <v>19</v>
      </c>
      <c r="C29" s="44"/>
      <c r="D29" s="44"/>
      <c r="E29" s="44"/>
      <c r="F29" s="44"/>
      <c r="G29" s="592">
        <v>0</v>
      </c>
    </row>
    <row r="30" spans="1:7" ht="12.75">
      <c r="A30" s="591" t="s">
        <v>326</v>
      </c>
      <c r="B30" s="44">
        <v>20</v>
      </c>
      <c r="C30" s="44"/>
      <c r="D30" s="44"/>
      <c r="E30" s="44"/>
      <c r="F30" s="44"/>
      <c r="G30" s="592"/>
    </row>
    <row r="31" spans="1:7" ht="12.75">
      <c r="A31" s="591" t="s">
        <v>327</v>
      </c>
      <c r="B31" s="44">
        <v>21</v>
      </c>
      <c r="C31" s="44"/>
      <c r="D31" s="44"/>
      <c r="E31" s="44"/>
      <c r="F31" s="44"/>
      <c r="G31" s="592"/>
    </row>
    <row r="32" spans="1:7" ht="12.75">
      <c r="A32" s="591" t="s">
        <v>328</v>
      </c>
      <c r="B32" s="44">
        <v>22</v>
      </c>
      <c r="C32" s="44"/>
      <c r="D32" s="44"/>
      <c r="E32" s="44"/>
      <c r="F32" s="44"/>
      <c r="G32" s="592"/>
    </row>
    <row r="33" spans="1:7" ht="12.75">
      <c r="A33" s="591" t="s">
        <v>329</v>
      </c>
      <c r="B33" s="44">
        <v>23</v>
      </c>
      <c r="C33" s="44"/>
      <c r="D33" s="44"/>
      <c r="E33" s="44"/>
      <c r="F33" s="44"/>
      <c r="G33" s="592"/>
    </row>
    <row r="34" spans="1:7" ht="12.75">
      <c r="A34" s="591" t="s">
        <v>330</v>
      </c>
      <c r="B34" s="44">
        <v>24</v>
      </c>
      <c r="C34" s="44"/>
      <c r="D34" s="44"/>
      <c r="E34" s="44"/>
      <c r="F34" s="44"/>
      <c r="G34" s="592"/>
    </row>
    <row r="35" spans="1:7" ht="12.75">
      <c r="A35" s="591" t="s">
        <v>331</v>
      </c>
      <c r="B35" s="44">
        <v>25</v>
      </c>
      <c r="C35" s="44"/>
      <c r="D35" s="44"/>
      <c r="E35" s="44"/>
      <c r="F35" s="44"/>
      <c r="G35" s="592"/>
    </row>
    <row r="36" spans="1:7" ht="12.75">
      <c r="A36" s="591" t="s">
        <v>333</v>
      </c>
      <c r="B36" s="44">
        <v>26</v>
      </c>
      <c r="C36" s="44">
        <v>0</v>
      </c>
      <c r="D36" s="44">
        <v>0</v>
      </c>
      <c r="E36" s="44">
        <v>0</v>
      </c>
      <c r="F36" s="44">
        <v>0</v>
      </c>
      <c r="G36" s="592">
        <v>0</v>
      </c>
    </row>
    <row r="37" spans="1:7" ht="12.75">
      <c r="A37" s="591" t="s">
        <v>334</v>
      </c>
      <c r="B37" s="44">
        <v>27</v>
      </c>
      <c r="C37" s="61">
        <v>0</v>
      </c>
      <c r="D37" s="61">
        <v>0</v>
      </c>
      <c r="E37" s="61">
        <v>0</v>
      </c>
      <c r="F37" s="61">
        <v>0</v>
      </c>
      <c r="G37" s="593">
        <v>0</v>
      </c>
    </row>
    <row r="38" spans="1:7" ht="12.75">
      <c r="A38" s="591"/>
      <c r="B38" s="44"/>
      <c r="C38" s="44"/>
      <c r="D38" s="44"/>
      <c r="E38" s="44"/>
      <c r="F38" s="44"/>
      <c r="G38" s="592"/>
    </row>
    <row r="39" spans="1:7" ht="13.5" thickBot="1">
      <c r="A39" s="594"/>
      <c r="B39" s="595"/>
      <c r="C39" s="595"/>
      <c r="D39" s="595"/>
      <c r="E39" s="595"/>
      <c r="F39" s="595"/>
      <c r="G39" s="59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PageLayoutView="0" workbookViewId="0" topLeftCell="F4">
      <selection activeCell="Q31" sqref="Q31"/>
    </sheetView>
  </sheetViews>
  <sheetFormatPr defaultColWidth="9.140625" defaultRowHeight="12.75"/>
  <cols>
    <col min="1" max="1" width="5.00390625" style="0" customWidth="1"/>
    <col min="2" max="2" width="15.28125" style="0" bestFit="1" customWidth="1"/>
    <col min="4" max="4" width="10.7109375" style="0" customWidth="1"/>
    <col min="5" max="5" width="6.57421875" style="0" customWidth="1"/>
    <col min="6" max="6" width="13.00390625" style="0" customWidth="1"/>
    <col min="7" max="7" width="0" style="0" hidden="1" customWidth="1"/>
    <col min="8" max="8" width="11.28125" style="101" customWidth="1"/>
    <col min="9" max="9" width="11.8515625" style="101" customWidth="1"/>
    <col min="10" max="10" width="11.8515625" style="0" hidden="1" customWidth="1"/>
    <col min="11" max="11" width="13.421875" style="0" bestFit="1" customWidth="1"/>
    <col min="12" max="12" width="10.7109375" style="0" bestFit="1" customWidth="1"/>
    <col min="13" max="13" width="9.28125" style="0" hidden="1" customWidth="1"/>
    <col min="14" max="14" width="11.140625" style="0" customWidth="1"/>
    <col min="15" max="15" width="0" style="0" hidden="1" customWidth="1"/>
    <col min="16" max="16" width="14.421875" style="0" customWidth="1"/>
    <col min="18" max="18" width="11.28125" style="0" customWidth="1"/>
    <col min="19" max="19" width="12.57421875" style="0" customWidth="1"/>
    <col min="20" max="20" width="13.8515625" style="0" customWidth="1"/>
    <col min="21" max="21" width="9.7109375" style="0" hidden="1" customWidth="1"/>
    <col min="22" max="22" width="0" style="0" hidden="1" customWidth="1"/>
    <col min="23" max="23" width="15.7109375" style="101" customWidth="1"/>
    <col min="24" max="24" width="12.421875" style="0" customWidth="1"/>
    <col min="25" max="25" width="13.8515625" style="0" customWidth="1"/>
    <col min="26" max="26" width="11.7109375" style="0" customWidth="1"/>
  </cols>
  <sheetData>
    <row r="1" spans="4:22" ht="12.75">
      <c r="D1" s="101"/>
      <c r="F1" s="101"/>
      <c r="G1" s="144"/>
      <c r="J1" s="144"/>
      <c r="K1" s="144"/>
      <c r="L1" s="144"/>
      <c r="M1" s="101"/>
      <c r="N1" s="101"/>
      <c r="P1" s="101"/>
      <c r="R1" s="101"/>
      <c r="S1" s="101"/>
      <c r="T1" s="101"/>
      <c r="U1" s="101"/>
      <c r="V1" s="101"/>
    </row>
    <row r="2" spans="4:22" ht="12.75">
      <c r="D2" s="101"/>
      <c r="F2" s="101"/>
      <c r="G2" s="144"/>
      <c r="J2" s="144"/>
      <c r="K2" s="144"/>
      <c r="L2" s="144"/>
      <c r="M2" s="101"/>
      <c r="N2" s="101"/>
      <c r="P2" s="101"/>
      <c r="R2" s="101"/>
      <c r="S2" s="101"/>
      <c r="T2" s="101"/>
      <c r="U2" s="101"/>
      <c r="V2" s="101"/>
    </row>
    <row r="3" spans="4:23" ht="12.75">
      <c r="D3" s="101"/>
      <c r="F3" s="101"/>
      <c r="G3" s="144"/>
      <c r="J3" s="144"/>
      <c r="K3" s="144"/>
      <c r="L3" s="144"/>
      <c r="M3" s="101"/>
      <c r="N3" s="101"/>
      <c r="P3" s="101"/>
      <c r="R3" s="101"/>
      <c r="S3" s="101"/>
      <c r="T3" s="257"/>
      <c r="U3" s="257"/>
      <c r="V3" s="257"/>
      <c r="W3" s="257" t="s">
        <v>342</v>
      </c>
    </row>
    <row r="4" spans="4:22" ht="13.5" thickBot="1">
      <c r="D4" s="101"/>
      <c r="F4" s="101"/>
      <c r="G4" s="144"/>
      <c r="J4" s="144"/>
      <c r="K4" s="144"/>
      <c r="L4" s="144"/>
      <c r="M4" s="101"/>
      <c r="N4" s="101"/>
      <c r="P4" s="101"/>
      <c r="R4" s="101"/>
      <c r="S4" s="101"/>
      <c r="T4" s="101"/>
      <c r="U4" s="101"/>
      <c r="V4" s="101"/>
    </row>
    <row r="5" spans="1:25" ht="13.5" thickTop="1">
      <c r="A5" s="258"/>
      <c r="B5" s="259"/>
      <c r="C5" s="260" t="s">
        <v>136</v>
      </c>
      <c r="D5" s="261"/>
      <c r="E5" s="260" t="s">
        <v>137</v>
      </c>
      <c r="F5" s="262"/>
      <c r="G5" s="263"/>
      <c r="H5" s="268" t="s">
        <v>138</v>
      </c>
      <c r="I5" s="641" t="s">
        <v>139</v>
      </c>
      <c r="J5" s="264" t="s">
        <v>140</v>
      </c>
      <c r="K5" s="264" t="s">
        <v>395</v>
      </c>
      <c r="L5" s="265"/>
      <c r="M5" s="266" t="s">
        <v>142</v>
      </c>
      <c r="N5" s="266" t="s">
        <v>143</v>
      </c>
      <c r="O5" s="267"/>
      <c r="P5" s="268" t="s">
        <v>144</v>
      </c>
      <c r="Q5" s="269" t="s">
        <v>145</v>
      </c>
      <c r="R5" s="270"/>
      <c r="S5" s="271" t="s">
        <v>146</v>
      </c>
      <c r="T5" s="272" t="s">
        <v>394</v>
      </c>
      <c r="U5" s="272" t="s">
        <v>147</v>
      </c>
      <c r="V5" s="272" t="s">
        <v>141</v>
      </c>
      <c r="W5" s="324" t="s">
        <v>48</v>
      </c>
      <c r="X5" s="664" t="s">
        <v>429</v>
      </c>
      <c r="Y5" s="272" t="s">
        <v>430</v>
      </c>
    </row>
    <row r="6" spans="1:25" ht="13.5" thickBot="1">
      <c r="A6" s="273"/>
      <c r="B6" s="274"/>
      <c r="C6" s="273" t="s">
        <v>148</v>
      </c>
      <c r="D6" s="275" t="s">
        <v>149</v>
      </c>
      <c r="E6" s="273" t="s">
        <v>148</v>
      </c>
      <c r="F6" s="275" t="s">
        <v>149</v>
      </c>
      <c r="G6" s="276"/>
      <c r="H6" s="281"/>
      <c r="I6" s="642"/>
      <c r="J6" s="277"/>
      <c r="K6" s="277"/>
      <c r="L6" s="278"/>
      <c r="M6" s="279"/>
      <c r="N6" s="279"/>
      <c r="O6" s="280"/>
      <c r="P6" s="281"/>
      <c r="Q6" s="282" t="s">
        <v>150</v>
      </c>
      <c r="R6" s="283" t="s">
        <v>149</v>
      </c>
      <c r="S6" s="283" t="s">
        <v>151</v>
      </c>
      <c r="T6" s="284" t="s">
        <v>387</v>
      </c>
      <c r="U6" s="284"/>
      <c r="V6" s="284"/>
      <c r="W6" s="284"/>
      <c r="X6" s="323" t="s">
        <v>431</v>
      </c>
      <c r="Y6" s="670" t="s">
        <v>431</v>
      </c>
    </row>
    <row r="7" spans="1:25" ht="13.5" thickTop="1">
      <c r="A7" s="67">
        <v>1</v>
      </c>
      <c r="B7" s="68" t="s">
        <v>152</v>
      </c>
      <c r="C7" s="285">
        <v>365</v>
      </c>
      <c r="D7" s="286"/>
      <c r="E7" s="285"/>
      <c r="F7" s="286">
        <f>SUM((24487000/14837)*C7)</f>
        <v>602396.3739300397</v>
      </c>
      <c r="G7" s="144"/>
      <c r="H7" s="161"/>
      <c r="I7" s="325"/>
      <c r="J7" s="288"/>
      <c r="K7" s="288"/>
      <c r="L7" s="287"/>
      <c r="M7" s="289"/>
      <c r="N7" s="290">
        <v>6500</v>
      </c>
      <c r="O7" s="291"/>
      <c r="P7" s="292">
        <f>SUM(4884664/5161)*C7</f>
        <v>345456.76419298584</v>
      </c>
      <c r="Q7" s="291"/>
      <c r="R7" s="290">
        <f>SUM(2736326/5743)*C7</f>
        <v>173908.93087236636</v>
      </c>
      <c r="S7" s="290">
        <f>SUM(3107204/5743)*C7</f>
        <v>197480.31690753964</v>
      </c>
      <c r="T7" s="328">
        <f>SUM(2430000/5743)*C7</f>
        <v>154440.1880550235</v>
      </c>
      <c r="U7" s="289"/>
      <c r="V7" s="289"/>
      <c r="W7" s="325">
        <f>SUM(D7,F7,H7,I7,K7,L7,N7,P7,S7,T7,R7)</f>
        <v>1480182.573957955</v>
      </c>
      <c r="X7" s="665">
        <f>SUM((3513498/5743)*C7)</f>
        <v>223302.58923907366</v>
      </c>
      <c r="Y7" s="116">
        <f>SUM((2300000/6241)*C7)</f>
        <v>134513.69972760775</v>
      </c>
    </row>
    <row r="8" spans="1:25" ht="12.75">
      <c r="A8" s="69">
        <v>2</v>
      </c>
      <c r="B8" s="81" t="s">
        <v>153</v>
      </c>
      <c r="C8" s="80">
        <v>576</v>
      </c>
      <c r="D8" s="286"/>
      <c r="E8" s="80"/>
      <c r="F8" s="286">
        <f aca="true" t="shared" si="0" ref="F8:F21">SUM((24487000/14837)*C8)</f>
        <v>950630.9900923367</v>
      </c>
      <c r="G8" s="293"/>
      <c r="H8" s="295"/>
      <c r="I8" s="297"/>
      <c r="J8" s="293"/>
      <c r="K8" s="293"/>
      <c r="L8" s="294"/>
      <c r="M8" s="290"/>
      <c r="N8" s="290">
        <v>7000</v>
      </c>
      <c r="O8" s="291"/>
      <c r="P8" s="292">
        <f aca="true" t="shared" si="1" ref="P8:P20">SUM(4884664/5161)*C8</f>
        <v>545159.1676031777</v>
      </c>
      <c r="Q8" s="296"/>
      <c r="R8" s="290">
        <f aca="true" t="shared" si="2" ref="R8:R20">SUM(2736326/5743)*C8</f>
        <v>274442.58680132334</v>
      </c>
      <c r="S8" s="290">
        <f aca="true" t="shared" si="3" ref="S8:S20">SUM(3107204/5743)*C8</f>
        <v>311640.1713390214</v>
      </c>
      <c r="T8" s="295">
        <f>SUM(2430000/5743)*C8</f>
        <v>243719.3104649138</v>
      </c>
      <c r="U8" s="327"/>
      <c r="V8" s="297"/>
      <c r="W8" s="106">
        <f aca="true" t="shared" si="4" ref="W8:W21">SUM(D8,F8,H8,I8,K8,L8,N8,P8,S8,T8,R8)</f>
        <v>2332592.2263007727</v>
      </c>
      <c r="X8" s="166">
        <f>SUM((3513498/5743)*C8)</f>
        <v>352389.83945672994</v>
      </c>
      <c r="Y8" s="666">
        <f aca="true" t="shared" si="5" ref="Y8:Y21">SUM((2300000/6241)*C8)</f>
        <v>212273.6740906906</v>
      </c>
    </row>
    <row r="9" spans="1:25" ht="12.75">
      <c r="A9" s="69">
        <v>3</v>
      </c>
      <c r="B9" s="81" t="s">
        <v>154</v>
      </c>
      <c r="C9" s="80">
        <v>372</v>
      </c>
      <c r="D9" s="286"/>
      <c r="E9" s="80"/>
      <c r="F9" s="286">
        <f t="shared" si="0"/>
        <v>613949.1811013008</v>
      </c>
      <c r="G9" s="293"/>
      <c r="H9" s="295"/>
      <c r="I9" s="297"/>
      <c r="J9" s="293"/>
      <c r="K9" s="293"/>
      <c r="L9" s="294"/>
      <c r="M9" s="297"/>
      <c r="N9" s="290">
        <v>6500</v>
      </c>
      <c r="O9" s="291"/>
      <c r="P9" s="292">
        <f t="shared" si="1"/>
        <v>352081.96241038555</v>
      </c>
      <c r="Q9" s="296"/>
      <c r="R9" s="290">
        <f t="shared" si="2"/>
        <v>177244.17064252135</v>
      </c>
      <c r="S9" s="290">
        <f t="shared" si="3"/>
        <v>201267.61065645135</v>
      </c>
      <c r="T9" s="295">
        <f aca="true" t="shared" si="6" ref="T9:T20">SUM(2430000/5743)*C9</f>
        <v>157402.05467525683</v>
      </c>
      <c r="U9" s="327"/>
      <c r="V9" s="297"/>
      <c r="W9" s="106">
        <f t="shared" si="4"/>
        <v>1508444.979485916</v>
      </c>
      <c r="X9" s="166">
        <f aca="true" t="shared" si="7" ref="X9:X20">SUM((3513498/5743)*C9)</f>
        <v>227585.10464913808</v>
      </c>
      <c r="Y9" s="666">
        <f t="shared" si="5"/>
        <v>137093.41451690433</v>
      </c>
    </row>
    <row r="10" spans="1:25" ht="12.75">
      <c r="A10" s="69">
        <v>4</v>
      </c>
      <c r="B10" s="81" t="s">
        <v>155</v>
      </c>
      <c r="C10" s="80">
        <v>749</v>
      </c>
      <c r="D10" s="286"/>
      <c r="E10" s="80"/>
      <c r="F10" s="286">
        <f t="shared" si="0"/>
        <v>1236150.3673249308</v>
      </c>
      <c r="G10" s="293"/>
      <c r="H10" s="295">
        <v>4587844</v>
      </c>
      <c r="I10" s="297"/>
      <c r="J10" s="293"/>
      <c r="K10" s="293"/>
      <c r="L10" s="294"/>
      <c r="M10" s="297"/>
      <c r="N10" s="290">
        <v>24000</v>
      </c>
      <c r="O10" s="291"/>
      <c r="P10" s="292">
        <f t="shared" si="1"/>
        <v>708896.209261771</v>
      </c>
      <c r="Q10" s="296"/>
      <c r="R10" s="290">
        <f t="shared" si="2"/>
        <v>356870.65540658194</v>
      </c>
      <c r="S10" s="290">
        <f t="shared" si="3"/>
        <v>405240.4311335539</v>
      </c>
      <c r="T10" s="295">
        <f t="shared" si="6"/>
        <v>316919.72836496605</v>
      </c>
      <c r="U10" s="327"/>
      <c r="V10" s="297"/>
      <c r="W10" s="106">
        <f t="shared" si="4"/>
        <v>7635921.391491804</v>
      </c>
      <c r="X10" s="166">
        <f t="shared" si="7"/>
        <v>458229.1488768936</v>
      </c>
      <c r="Y10" s="666">
        <f t="shared" si="5"/>
        <v>276029.4824547348</v>
      </c>
    </row>
    <row r="11" spans="1:25" ht="12.75">
      <c r="A11" s="69"/>
      <c r="B11" s="81" t="s">
        <v>156</v>
      </c>
      <c r="C11" s="80">
        <v>866</v>
      </c>
      <c r="D11" s="286"/>
      <c r="E11" s="80"/>
      <c r="F11" s="286">
        <f t="shared" si="0"/>
        <v>1429247.2871874368</v>
      </c>
      <c r="G11" s="293"/>
      <c r="H11" s="295"/>
      <c r="I11" s="297">
        <v>10260576</v>
      </c>
      <c r="J11" s="293"/>
      <c r="K11" s="293"/>
      <c r="L11" s="294"/>
      <c r="M11" s="297"/>
      <c r="N11" s="290">
        <v>24000</v>
      </c>
      <c r="O11" s="291"/>
      <c r="P11" s="292">
        <f t="shared" si="1"/>
        <v>819631.6651811664</v>
      </c>
      <c r="Q11" s="296"/>
      <c r="R11" s="290">
        <f t="shared" si="2"/>
        <v>412616.80585060077</v>
      </c>
      <c r="S11" s="290">
        <f t="shared" si="3"/>
        <v>468542.34093679267</v>
      </c>
      <c r="T11" s="295">
        <f t="shared" si="6"/>
        <v>366425.21330315166</v>
      </c>
      <c r="U11" s="327"/>
      <c r="V11" s="297"/>
      <c r="W11" s="106">
        <f t="shared" si="4"/>
        <v>13781039.312459148</v>
      </c>
      <c r="X11" s="166">
        <f t="shared" si="7"/>
        <v>529808.3350165419</v>
      </c>
      <c r="Y11" s="666">
        <f t="shared" si="5"/>
        <v>319147.57250440633</v>
      </c>
    </row>
    <row r="12" spans="1:25" ht="12.75">
      <c r="A12" s="69">
        <v>6</v>
      </c>
      <c r="B12" s="81" t="s">
        <v>157</v>
      </c>
      <c r="C12" s="80">
        <v>393</v>
      </c>
      <c r="D12" s="286"/>
      <c r="E12" s="80"/>
      <c r="F12" s="286">
        <f t="shared" si="0"/>
        <v>648607.6026150839</v>
      </c>
      <c r="G12" s="293"/>
      <c r="H12" s="295"/>
      <c r="I12" s="297"/>
      <c r="J12" s="293"/>
      <c r="K12" s="293"/>
      <c r="L12" s="294"/>
      <c r="M12" s="297"/>
      <c r="N12" s="290">
        <v>3000</v>
      </c>
      <c r="O12" s="291"/>
      <c r="P12" s="292"/>
      <c r="Q12" s="296"/>
      <c r="R12" s="290">
        <f t="shared" si="2"/>
        <v>187249.88995298624</v>
      </c>
      <c r="S12" s="290">
        <f t="shared" si="3"/>
        <v>212629.4919031865</v>
      </c>
      <c r="T12" s="295">
        <f t="shared" si="6"/>
        <v>166287.65453595683</v>
      </c>
      <c r="U12" s="327"/>
      <c r="V12" s="297"/>
      <c r="W12" s="106">
        <f t="shared" si="4"/>
        <v>1217774.6390072135</v>
      </c>
      <c r="X12" s="166">
        <f t="shared" si="7"/>
        <v>240432.65087933137</v>
      </c>
      <c r="Y12" s="666">
        <f t="shared" si="5"/>
        <v>144832.5588847941</v>
      </c>
    </row>
    <row r="13" spans="1:25" ht="12.75">
      <c r="A13" s="69">
        <v>7</v>
      </c>
      <c r="B13" s="81" t="s">
        <v>158</v>
      </c>
      <c r="C13" s="80">
        <v>123</v>
      </c>
      <c r="D13" s="286"/>
      <c r="E13" s="80"/>
      <c r="F13" s="286">
        <f t="shared" si="0"/>
        <v>202999.32600930106</v>
      </c>
      <c r="G13" s="293"/>
      <c r="H13" s="295"/>
      <c r="I13" s="297"/>
      <c r="J13" s="293"/>
      <c r="K13" s="293"/>
      <c r="L13" s="294"/>
      <c r="M13" s="297"/>
      <c r="N13" s="290">
        <v>0</v>
      </c>
      <c r="O13" s="291"/>
      <c r="P13" s="292"/>
      <c r="Q13" s="296"/>
      <c r="R13" s="290">
        <f t="shared" si="2"/>
        <v>58604.92738986592</v>
      </c>
      <c r="S13" s="290">
        <f t="shared" si="3"/>
        <v>66548.1615880202</v>
      </c>
      <c r="T13" s="295">
        <f t="shared" si="6"/>
        <v>52044.22775552847</v>
      </c>
      <c r="U13" s="327"/>
      <c r="V13" s="297"/>
      <c r="W13" s="106">
        <f t="shared" si="4"/>
        <v>380196.64274271566</v>
      </c>
      <c r="X13" s="166">
        <f t="shared" si="7"/>
        <v>75249.91363398921</v>
      </c>
      <c r="Y13" s="666">
        <f t="shared" si="5"/>
        <v>45329.274154782885</v>
      </c>
    </row>
    <row r="14" spans="1:25" ht="12.75">
      <c r="A14" s="69">
        <v>8</v>
      </c>
      <c r="B14" s="81" t="s">
        <v>159</v>
      </c>
      <c r="C14" s="80">
        <v>66</v>
      </c>
      <c r="D14" s="286"/>
      <c r="E14" s="80"/>
      <c r="F14" s="286">
        <f t="shared" si="0"/>
        <v>108926.46761474691</v>
      </c>
      <c r="G14" s="293"/>
      <c r="H14" s="295"/>
      <c r="I14" s="297"/>
      <c r="J14" s="293"/>
      <c r="K14" s="293"/>
      <c r="L14" s="294"/>
      <c r="M14" s="297"/>
      <c r="N14" s="290">
        <v>0</v>
      </c>
      <c r="O14" s="291"/>
      <c r="P14" s="292"/>
      <c r="Q14" s="296"/>
      <c r="R14" s="290">
        <f t="shared" si="2"/>
        <v>31446.546404318302</v>
      </c>
      <c r="S14" s="290">
        <f t="shared" si="3"/>
        <v>35708.76963259621</v>
      </c>
      <c r="T14" s="295">
        <f t="shared" si="6"/>
        <v>27926.170990771374</v>
      </c>
      <c r="U14" s="327"/>
      <c r="V14" s="297"/>
      <c r="W14" s="106">
        <f t="shared" si="4"/>
        <v>204007.9546424328</v>
      </c>
      <c r="X14" s="166">
        <f t="shared" si="7"/>
        <v>40378.00243775031</v>
      </c>
      <c r="Y14" s="666">
        <f t="shared" si="5"/>
        <v>24323.025156224965</v>
      </c>
    </row>
    <row r="15" spans="1:25" ht="12.75">
      <c r="A15" s="69">
        <v>9</v>
      </c>
      <c r="B15" s="81" t="s">
        <v>160</v>
      </c>
      <c r="C15" s="80">
        <v>440</v>
      </c>
      <c r="D15" s="286"/>
      <c r="E15" s="80"/>
      <c r="F15" s="286">
        <f t="shared" si="0"/>
        <v>726176.4507649794</v>
      </c>
      <c r="G15" s="293"/>
      <c r="H15" s="295"/>
      <c r="I15" s="297"/>
      <c r="J15" s="293"/>
      <c r="K15" s="293"/>
      <c r="L15" s="294"/>
      <c r="M15" s="297"/>
      <c r="N15" s="290">
        <v>7000</v>
      </c>
      <c r="O15" s="291"/>
      <c r="P15" s="292">
        <f t="shared" si="1"/>
        <v>416441.03080798296</v>
      </c>
      <c r="Q15" s="296"/>
      <c r="R15" s="290">
        <f t="shared" si="2"/>
        <v>209643.64269545535</v>
      </c>
      <c r="S15" s="290">
        <f t="shared" si="3"/>
        <v>238058.46421730804</v>
      </c>
      <c r="T15" s="295">
        <f t="shared" si="6"/>
        <v>186174.47327180917</v>
      </c>
      <c r="U15" s="327"/>
      <c r="V15" s="297"/>
      <c r="W15" s="106">
        <f t="shared" si="4"/>
        <v>1783494.0617575347</v>
      </c>
      <c r="X15" s="166">
        <f t="shared" si="7"/>
        <v>269186.68291833537</v>
      </c>
      <c r="Y15" s="666">
        <f t="shared" si="5"/>
        <v>162153.50104149975</v>
      </c>
    </row>
    <row r="16" spans="1:25" ht="12.75">
      <c r="A16" s="69">
        <v>10</v>
      </c>
      <c r="B16" s="81" t="s">
        <v>161</v>
      </c>
      <c r="C16" s="80">
        <v>427</v>
      </c>
      <c r="D16" s="286"/>
      <c r="E16" s="80"/>
      <c r="F16" s="286">
        <f t="shared" si="0"/>
        <v>704721.2374469232</v>
      </c>
      <c r="G16" s="293"/>
      <c r="H16" s="295"/>
      <c r="I16" s="297"/>
      <c r="J16" s="293"/>
      <c r="K16" s="293"/>
      <c r="L16" s="294"/>
      <c r="M16" s="297"/>
      <c r="N16" s="290">
        <v>7000</v>
      </c>
      <c r="O16" s="291"/>
      <c r="P16" s="292">
        <f t="shared" si="1"/>
        <v>404137.09126138344</v>
      </c>
      <c r="Q16" s="296"/>
      <c r="R16" s="290">
        <f t="shared" si="2"/>
        <v>203449.62597945327</v>
      </c>
      <c r="S16" s="290">
        <f t="shared" si="3"/>
        <v>231024.91868361484</v>
      </c>
      <c r="T16" s="295">
        <f t="shared" si="6"/>
        <v>180673.86383423297</v>
      </c>
      <c r="U16" s="327"/>
      <c r="V16" s="297"/>
      <c r="W16" s="106">
        <f t="shared" si="4"/>
        <v>1731006.7372056078</v>
      </c>
      <c r="X16" s="166">
        <f t="shared" si="7"/>
        <v>261233.44001393003</v>
      </c>
      <c r="Y16" s="666">
        <f t="shared" si="5"/>
        <v>157362.60214709182</v>
      </c>
    </row>
    <row r="17" spans="1:25" ht="12.75">
      <c r="A17" s="69">
        <v>11</v>
      </c>
      <c r="B17" s="81" t="s">
        <v>162</v>
      </c>
      <c r="C17" s="80">
        <v>348</v>
      </c>
      <c r="D17" s="286"/>
      <c r="E17" s="80"/>
      <c r="F17" s="286">
        <f t="shared" si="0"/>
        <v>574339.5565141201</v>
      </c>
      <c r="G17" s="293"/>
      <c r="H17" s="295"/>
      <c r="I17" s="297"/>
      <c r="J17" s="293"/>
      <c r="K17" s="293"/>
      <c r="L17" s="294"/>
      <c r="M17" s="297"/>
      <c r="N17" s="290">
        <v>7000</v>
      </c>
      <c r="O17" s="291"/>
      <c r="P17" s="292">
        <f t="shared" si="1"/>
        <v>329366.9970935865</v>
      </c>
      <c r="Q17" s="296"/>
      <c r="R17" s="290">
        <f t="shared" si="2"/>
        <v>165809.06285913286</v>
      </c>
      <c r="S17" s="290">
        <f t="shared" si="3"/>
        <v>188282.60351732545</v>
      </c>
      <c r="T17" s="295">
        <f t="shared" si="6"/>
        <v>147247.08340588544</v>
      </c>
      <c r="U17" s="327"/>
      <c r="V17" s="297"/>
      <c r="W17" s="106">
        <f t="shared" si="4"/>
        <v>1412045.3033900503</v>
      </c>
      <c r="X17" s="166">
        <f t="shared" si="7"/>
        <v>212902.19467177434</v>
      </c>
      <c r="Y17" s="666">
        <f t="shared" si="5"/>
        <v>128248.6780964589</v>
      </c>
    </row>
    <row r="18" spans="1:25" ht="12.75">
      <c r="A18" s="69">
        <v>12</v>
      </c>
      <c r="B18" s="81" t="s">
        <v>163</v>
      </c>
      <c r="C18" s="80">
        <v>24</v>
      </c>
      <c r="D18" s="286"/>
      <c r="E18" s="80"/>
      <c r="F18" s="286">
        <f t="shared" si="0"/>
        <v>39609.6245871807</v>
      </c>
      <c r="G18" s="293"/>
      <c r="H18" s="295"/>
      <c r="I18" s="297"/>
      <c r="J18" s="293"/>
      <c r="K18" s="293"/>
      <c r="L18" s="294"/>
      <c r="M18" s="297"/>
      <c r="N18" s="290">
        <v>0</v>
      </c>
      <c r="O18" s="291"/>
      <c r="P18" s="292">
        <f t="shared" si="1"/>
        <v>22714.96531679907</v>
      </c>
      <c r="Q18" s="296"/>
      <c r="R18" s="290">
        <f t="shared" si="2"/>
        <v>11435.107783388474</v>
      </c>
      <c r="S18" s="290">
        <f t="shared" si="3"/>
        <v>12985.007139125893</v>
      </c>
      <c r="T18" s="295">
        <f t="shared" si="6"/>
        <v>10154.971269371408</v>
      </c>
      <c r="U18" s="327"/>
      <c r="V18" s="297"/>
      <c r="W18" s="106">
        <f t="shared" si="4"/>
        <v>96899.67609586555</v>
      </c>
      <c r="X18" s="166">
        <f t="shared" si="7"/>
        <v>14682.909977363748</v>
      </c>
      <c r="Y18" s="666">
        <f t="shared" si="5"/>
        <v>8844.736420445442</v>
      </c>
    </row>
    <row r="19" spans="1:25" ht="12.75">
      <c r="A19" s="69">
        <v>13</v>
      </c>
      <c r="B19" s="81" t="s">
        <v>164</v>
      </c>
      <c r="C19" s="80">
        <v>239</v>
      </c>
      <c r="D19" s="286"/>
      <c r="E19" s="80"/>
      <c r="F19" s="286">
        <f t="shared" si="0"/>
        <v>394445.84484734107</v>
      </c>
      <c r="G19" s="293"/>
      <c r="H19" s="295"/>
      <c r="I19" s="297"/>
      <c r="J19" s="293"/>
      <c r="K19" s="293"/>
      <c r="L19" s="294"/>
      <c r="M19" s="297"/>
      <c r="N19" s="290">
        <v>5500</v>
      </c>
      <c r="O19" s="291"/>
      <c r="P19" s="292">
        <f t="shared" si="1"/>
        <v>226203.19627979072</v>
      </c>
      <c r="Q19" s="296"/>
      <c r="R19" s="290">
        <f t="shared" si="2"/>
        <v>113874.61500957688</v>
      </c>
      <c r="S19" s="290">
        <f t="shared" si="3"/>
        <v>129309.02942712868</v>
      </c>
      <c r="T19" s="295">
        <f t="shared" si="6"/>
        <v>101126.58889082361</v>
      </c>
      <c r="U19" s="327"/>
      <c r="V19" s="297"/>
      <c r="W19" s="106">
        <f t="shared" si="4"/>
        <v>970459.2744546611</v>
      </c>
      <c r="X19" s="166">
        <f t="shared" si="7"/>
        <v>146217.311857914</v>
      </c>
      <c r="Y19" s="666">
        <f t="shared" si="5"/>
        <v>88078.8335202692</v>
      </c>
    </row>
    <row r="20" spans="1:25" ht="12.75">
      <c r="A20" s="45">
        <v>14</v>
      </c>
      <c r="B20" s="45" t="s">
        <v>165</v>
      </c>
      <c r="C20" s="44">
        <v>755</v>
      </c>
      <c r="D20" s="286"/>
      <c r="E20" s="44"/>
      <c r="F20" s="286">
        <f t="shared" si="0"/>
        <v>1246052.773471726</v>
      </c>
      <c r="G20" s="132"/>
      <c r="H20" s="61"/>
      <c r="I20" s="61"/>
      <c r="J20" s="132"/>
      <c r="K20" s="132"/>
      <c r="L20" s="132"/>
      <c r="M20" s="61"/>
      <c r="N20" s="61">
        <v>7500</v>
      </c>
      <c r="O20" s="44"/>
      <c r="P20" s="292">
        <f t="shared" si="1"/>
        <v>714574.9505909707</v>
      </c>
      <c r="Q20" s="44"/>
      <c r="R20" s="290">
        <f t="shared" si="2"/>
        <v>359729.4323524291</v>
      </c>
      <c r="S20" s="290">
        <f t="shared" si="3"/>
        <v>408486.68291833537</v>
      </c>
      <c r="T20" s="295">
        <f t="shared" si="6"/>
        <v>319458.4711823089</v>
      </c>
      <c r="U20" s="61"/>
      <c r="V20" s="61"/>
      <c r="W20" s="106">
        <f t="shared" si="4"/>
        <v>3055802.3105157707</v>
      </c>
      <c r="X20" s="166">
        <f t="shared" si="7"/>
        <v>461899.8763712346</v>
      </c>
      <c r="Y20" s="666">
        <f t="shared" si="5"/>
        <v>278240.6665598462</v>
      </c>
    </row>
    <row r="21" spans="1:25" ht="13.5" thickBot="1">
      <c r="A21" s="95">
        <v>15</v>
      </c>
      <c r="B21" s="602" t="s">
        <v>368</v>
      </c>
      <c r="C21" s="603">
        <v>498</v>
      </c>
      <c r="D21" s="286"/>
      <c r="E21" s="603"/>
      <c r="F21" s="286">
        <f t="shared" si="0"/>
        <v>821899.7101839994</v>
      </c>
      <c r="G21" s="144"/>
      <c r="H21" s="643"/>
      <c r="J21" s="288"/>
      <c r="K21" s="288"/>
      <c r="L21" s="298"/>
      <c r="M21" s="161"/>
      <c r="N21" s="161">
        <v>7000</v>
      </c>
      <c r="O21" s="291"/>
      <c r="P21" s="292"/>
      <c r="Q21" s="604"/>
      <c r="R21" s="290"/>
      <c r="S21" s="290"/>
      <c r="T21" s="295"/>
      <c r="U21" s="605"/>
      <c r="V21" s="606"/>
      <c r="W21" s="106">
        <f t="shared" si="4"/>
        <v>828899.7101839994</v>
      </c>
      <c r="X21" s="667"/>
      <c r="Y21" s="668">
        <f t="shared" si="5"/>
        <v>183528.2807242429</v>
      </c>
    </row>
    <row r="22" spans="1:26" ht="13.5" thickTop="1">
      <c r="A22" s="299" t="s">
        <v>38</v>
      </c>
      <c r="B22" s="300"/>
      <c r="C22" s="299">
        <f>SUM(C7:C21)</f>
        <v>6241</v>
      </c>
      <c r="D22" s="301">
        <f>SUM(D7:D21)</f>
        <v>0</v>
      </c>
      <c r="E22" s="419"/>
      <c r="F22" s="301">
        <f>SUM(F7:F21)</f>
        <v>10300152.793691445</v>
      </c>
      <c r="G22" s="302">
        <f aca="true" t="shared" si="8" ref="G22:L22">SUM(G7:G21)</f>
        <v>0</v>
      </c>
      <c r="H22" s="644">
        <f t="shared" si="8"/>
        <v>4587844</v>
      </c>
      <c r="I22" s="644">
        <f t="shared" si="8"/>
        <v>10260576</v>
      </c>
      <c r="J22" s="302">
        <f t="shared" si="8"/>
        <v>0</v>
      </c>
      <c r="K22" s="303">
        <f t="shared" si="8"/>
        <v>0</v>
      </c>
      <c r="L22" s="302">
        <f t="shared" si="8"/>
        <v>0</v>
      </c>
      <c r="M22" s="304"/>
      <c r="N22" s="304">
        <f>SUM(N7:N21)</f>
        <v>112000</v>
      </c>
      <c r="O22" s="304">
        <f>SUM(O7:O21)</f>
        <v>0</v>
      </c>
      <c r="P22" s="304">
        <f>SUM(P7:P21)</f>
        <v>4884664</v>
      </c>
      <c r="Q22" s="304"/>
      <c r="R22" s="304">
        <f>SUM(R7:R21)</f>
        <v>2736326.0000000005</v>
      </c>
      <c r="S22" s="304">
        <f>SUM(S7:S21)</f>
        <v>3107204.0000000005</v>
      </c>
      <c r="T22" s="304">
        <f>SUM(T7:T21)</f>
        <v>2430000</v>
      </c>
      <c r="U22" s="305">
        <f>SUM(U7:U21)</f>
        <v>0</v>
      </c>
      <c r="V22" s="305">
        <f>SUM(V16,V17)</f>
        <v>0</v>
      </c>
      <c r="W22" s="326">
        <f>SUM(T22,S22,R22,P22,N22,L22,K22,I22,H22,F22,D22)</f>
        <v>38418766.79369144</v>
      </c>
      <c r="X22" s="669">
        <f>SUM(X7:X21)</f>
        <v>3513498.0000000005</v>
      </c>
      <c r="Y22" s="301">
        <f>SUM(Y7:Y21)</f>
        <v>2300000</v>
      </c>
      <c r="Z22" s="101">
        <f>SUM(W22,X22,Y22)</f>
        <v>44232264.79369144</v>
      </c>
    </row>
    <row r="23" spans="1:26" ht="13.5" thickBot="1">
      <c r="A23" s="306" t="s">
        <v>166</v>
      </c>
      <c r="B23" s="307"/>
      <c r="C23" s="306">
        <v>8596</v>
      </c>
      <c r="D23" s="308">
        <f>SUM(C23*250)</f>
        <v>2149000</v>
      </c>
      <c r="E23" s="306"/>
      <c r="F23" s="308">
        <v>14186847</v>
      </c>
      <c r="G23" s="309"/>
      <c r="H23" s="316"/>
      <c r="I23" s="314"/>
      <c r="J23" s="310"/>
      <c r="K23" s="310">
        <v>117876327</v>
      </c>
      <c r="L23" s="311"/>
      <c r="M23" s="312"/>
      <c r="N23" s="312">
        <v>1188000</v>
      </c>
      <c r="O23" s="321"/>
      <c r="P23" s="316">
        <v>23856336</v>
      </c>
      <c r="Q23" s="313"/>
      <c r="R23" s="315">
        <v>4095674</v>
      </c>
      <c r="S23" s="314">
        <v>4650796</v>
      </c>
      <c r="T23" s="316"/>
      <c r="U23" s="316"/>
      <c r="V23" s="316"/>
      <c r="W23" s="326">
        <f>SUM(T23,S23,R23,P23,N23,L23,K23,I23,H23,F23,D23)</f>
        <v>168002980</v>
      </c>
      <c r="X23" s="609"/>
      <c r="Y23" s="666"/>
      <c r="Z23" s="101">
        <f>SUM(W23,X23,Y23)</f>
        <v>168002980</v>
      </c>
    </row>
    <row r="24" spans="1:26" ht="15.75" thickBot="1" thickTop="1">
      <c r="A24" s="317" t="s">
        <v>167</v>
      </c>
      <c r="B24" s="318"/>
      <c r="C24" s="317">
        <f>SUM(C23,C22)</f>
        <v>14837</v>
      </c>
      <c r="D24" s="319">
        <f>SUM(D23,D22)</f>
        <v>2149000</v>
      </c>
      <c r="E24" s="317">
        <f>SUM(E23,E22)</f>
        <v>0</v>
      </c>
      <c r="F24" s="319">
        <f>SUM(F23,F22)</f>
        <v>24486999.793691445</v>
      </c>
      <c r="G24" s="319">
        <f aca="true" t="shared" si="9" ref="G24:Y24">SUM(G23,G22)</f>
        <v>0</v>
      </c>
      <c r="H24" s="319">
        <f t="shared" si="9"/>
        <v>4587844</v>
      </c>
      <c r="I24" s="319">
        <f t="shared" si="9"/>
        <v>10260576</v>
      </c>
      <c r="J24" s="319">
        <f t="shared" si="9"/>
        <v>0</v>
      </c>
      <c r="K24" s="320">
        <f t="shared" si="9"/>
        <v>117876327</v>
      </c>
      <c r="L24" s="319">
        <f t="shared" si="9"/>
        <v>0</v>
      </c>
      <c r="M24" s="319">
        <f t="shared" si="9"/>
        <v>0</v>
      </c>
      <c r="N24" s="319">
        <f>SUM(N22:N23)</f>
        <v>1300000</v>
      </c>
      <c r="O24" s="319">
        <f t="shared" si="9"/>
        <v>0</v>
      </c>
      <c r="P24" s="319">
        <f t="shared" si="9"/>
        <v>28741000</v>
      </c>
      <c r="Q24" s="319"/>
      <c r="R24" s="319">
        <f t="shared" si="9"/>
        <v>6832000</v>
      </c>
      <c r="S24" s="319">
        <f t="shared" si="9"/>
        <v>7758000</v>
      </c>
      <c r="T24" s="319">
        <f t="shared" si="9"/>
        <v>2430000</v>
      </c>
      <c r="U24" s="319"/>
      <c r="V24" s="319"/>
      <c r="W24" s="322">
        <f t="shared" si="9"/>
        <v>206421746.79369146</v>
      </c>
      <c r="X24" s="322">
        <f t="shared" si="9"/>
        <v>3513498.0000000005</v>
      </c>
      <c r="Y24" s="322">
        <f t="shared" si="9"/>
        <v>2300000</v>
      </c>
      <c r="Z24" s="101">
        <f>SUM(W24,X24,Y24)</f>
        <v>212235244.79369146</v>
      </c>
    </row>
    <row r="25" spans="1:26" ht="13.5" thickTop="1">
      <c r="A25" s="599"/>
      <c r="D25" s="101"/>
      <c r="F25" s="101"/>
      <c r="G25" s="144"/>
      <c r="J25" s="144"/>
      <c r="K25" s="144"/>
      <c r="L25" s="144"/>
      <c r="M25" s="101"/>
      <c r="N25" s="101"/>
      <c r="P25" s="101"/>
      <c r="R25" s="101"/>
      <c r="S25" s="101"/>
      <c r="T25" s="101"/>
      <c r="U25" s="101"/>
      <c r="V25" s="101"/>
      <c r="Y25" s="103"/>
      <c r="Z25" s="101">
        <f>SUM(Z22,Z23)</f>
        <v>212235244.79369146</v>
      </c>
    </row>
    <row r="26" spans="1:25" ht="12.75">
      <c r="A26" s="599"/>
      <c r="D26" s="101"/>
      <c r="F26" s="101"/>
      <c r="G26" s="144"/>
      <c r="J26" s="144"/>
      <c r="K26" s="144"/>
      <c r="L26" s="144"/>
      <c r="M26" s="101"/>
      <c r="N26" s="101"/>
      <c r="P26" s="101"/>
      <c r="R26" s="101"/>
      <c r="S26" s="101"/>
      <c r="T26" s="101"/>
      <c r="U26" s="101"/>
      <c r="V26" s="101"/>
      <c r="Y26" s="103"/>
    </row>
    <row r="27" spans="3:23" ht="12.75">
      <c r="C27">
        <v>14837</v>
      </c>
      <c r="F27" s="101"/>
      <c r="J27" s="101"/>
      <c r="K27" s="101">
        <v>54592800</v>
      </c>
      <c r="P27">
        <v>28741000</v>
      </c>
      <c r="R27">
        <v>6832000</v>
      </c>
      <c r="S27">
        <v>7758000</v>
      </c>
      <c r="T27">
        <v>2340000</v>
      </c>
      <c r="W27" s="257">
        <f>SUM(W7:W21)</f>
        <v>38418766.79369145</v>
      </c>
    </row>
    <row r="28" spans="3:24" ht="12.75">
      <c r="C28">
        <v>-393</v>
      </c>
      <c r="D28" t="s">
        <v>424</v>
      </c>
      <c r="F28" s="122"/>
      <c r="K28" s="101">
        <v>63283527</v>
      </c>
      <c r="W28" s="101">
        <f>SUM(W27,X22,Y22)</f>
        <v>44232264.79369145</v>
      </c>
      <c r="X28">
        <v>168002980</v>
      </c>
    </row>
    <row r="29" spans="3:24" ht="12.75">
      <c r="C29">
        <v>-123</v>
      </c>
      <c r="D29" t="s">
        <v>425</v>
      </c>
      <c r="F29" s="101"/>
      <c r="K29" s="101">
        <f>SUM(K27:K28)</f>
        <v>117876327</v>
      </c>
      <c r="L29" s="599"/>
      <c r="R29" s="101"/>
      <c r="T29" s="101"/>
      <c r="X29">
        <v>45792515</v>
      </c>
    </row>
    <row r="30" spans="3:24" ht="12.75">
      <c r="C30">
        <v>-66</v>
      </c>
      <c r="D30" t="s">
        <v>426</v>
      </c>
      <c r="F30">
        <v>14837</v>
      </c>
      <c r="K30" s="101"/>
      <c r="L30" s="599"/>
      <c r="S30" s="101"/>
      <c r="T30" s="101"/>
      <c r="X30">
        <f>SUM(X28:X29)</f>
        <v>213795495</v>
      </c>
    </row>
    <row r="31" spans="3:20" ht="12.75">
      <c r="C31">
        <v>-498</v>
      </c>
      <c r="D31" t="s">
        <v>427</v>
      </c>
      <c r="F31">
        <v>-498</v>
      </c>
      <c r="H31" s="101" t="s">
        <v>427</v>
      </c>
      <c r="K31" s="101"/>
      <c r="L31" s="599"/>
      <c r="P31" s="101"/>
      <c r="T31" s="101"/>
    </row>
    <row r="32" spans="3:19" ht="12.75">
      <c r="C32" s="1">
        <f>SUM(C27:C31)</f>
        <v>13757</v>
      </c>
      <c r="D32" s="599" t="s">
        <v>392</v>
      </c>
      <c r="E32">
        <f>SUM(C27,D31)</f>
        <v>14837</v>
      </c>
      <c r="F32">
        <f>SUM(F30:F31)</f>
        <v>14339</v>
      </c>
      <c r="K32" s="101"/>
      <c r="L32" s="599"/>
      <c r="P32" s="101"/>
      <c r="S32" s="104"/>
    </row>
    <row r="33" spans="3:11" ht="12.75">
      <c r="C33">
        <v>5161</v>
      </c>
      <c r="F33">
        <v>-8596</v>
      </c>
      <c r="K33" s="104"/>
    </row>
    <row r="34" spans="3:6" ht="12.75">
      <c r="C34">
        <v>8596</v>
      </c>
      <c r="F34">
        <f>SUM(F33,F32)</f>
        <v>5743</v>
      </c>
    </row>
    <row r="35" spans="3:4" ht="12.75">
      <c r="C35" s="1">
        <f>SUM(C33:C34)</f>
        <v>13757</v>
      </c>
      <c r="D35" s="599" t="s">
        <v>393</v>
      </c>
    </row>
    <row r="40" ht="12.75">
      <c r="E40">
        <v>6241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C40">
      <selection activeCell="G66" sqref="G66"/>
    </sheetView>
  </sheetViews>
  <sheetFormatPr defaultColWidth="9.140625" defaultRowHeight="12.75"/>
  <cols>
    <col min="1" max="1" width="4.140625" style="0" customWidth="1"/>
    <col min="2" max="2" width="5.28125" style="0" customWidth="1"/>
    <col min="3" max="4" width="4.421875" style="0" customWidth="1"/>
    <col min="5" max="5" width="3.57421875" style="0" customWidth="1"/>
    <col min="7" max="7" width="21.7109375" style="0" customWidth="1"/>
    <col min="8" max="8" width="15.7109375" style="0" customWidth="1"/>
    <col min="9" max="9" width="16.28125" style="0" customWidth="1"/>
    <col min="10" max="10" width="12.140625" style="0" customWidth="1"/>
    <col min="12" max="12" width="7.00390625" style="0" customWidth="1"/>
    <col min="13" max="13" width="4.00390625" style="0" customWidth="1"/>
    <col min="14" max="14" width="5.7109375" style="0" customWidth="1"/>
    <col min="15" max="15" width="5.8515625" style="0" customWidth="1"/>
    <col min="17" max="17" width="24.140625" style="0" customWidth="1"/>
    <col min="18" max="18" width="15.7109375" style="101" customWidth="1"/>
    <col min="19" max="19" width="16.28125" style="0" customWidth="1"/>
    <col min="20" max="20" width="14.8515625" style="0" customWidth="1"/>
  </cols>
  <sheetData>
    <row r="1" ht="12.75">
      <c r="I1" s="1" t="s">
        <v>335</v>
      </c>
    </row>
    <row r="2" spans="7:16" ht="12.75">
      <c r="G2" s="1"/>
      <c r="H2" s="1"/>
      <c r="I2" s="1" t="s">
        <v>408</v>
      </c>
      <c r="J2" s="1"/>
      <c r="K2" s="1"/>
      <c r="L2" s="1"/>
      <c r="M2" s="1"/>
      <c r="N2" s="1"/>
      <c r="O2" s="1"/>
      <c r="P2" s="1"/>
    </row>
    <row r="3" spans="7:16" ht="12.75">
      <c r="G3" s="1"/>
      <c r="H3" s="1"/>
      <c r="I3" s="1" t="s">
        <v>19</v>
      </c>
      <c r="J3" s="1"/>
      <c r="K3" s="1"/>
      <c r="L3" s="1"/>
      <c r="M3" s="1"/>
      <c r="N3" s="1"/>
      <c r="O3" s="1"/>
      <c r="P3" s="1"/>
    </row>
    <row r="4" spans="7:16" ht="12.75">
      <c r="G4" s="1"/>
      <c r="H4" s="1"/>
      <c r="I4" s="1"/>
      <c r="J4" s="1"/>
      <c r="K4" s="1" t="s">
        <v>20</v>
      </c>
      <c r="L4" s="1"/>
      <c r="M4" s="1"/>
      <c r="N4" s="1"/>
      <c r="O4" s="1"/>
      <c r="P4" s="1"/>
    </row>
    <row r="5" spans="1:19" ht="12.75">
      <c r="A5" s="16"/>
      <c r="B5" s="16"/>
      <c r="C5" s="16"/>
      <c r="G5" s="1"/>
      <c r="H5" s="1"/>
      <c r="I5" s="1"/>
      <c r="J5" s="1"/>
      <c r="K5" s="4"/>
      <c r="L5" s="1"/>
      <c r="M5" s="1"/>
      <c r="N5" s="1"/>
      <c r="O5" s="1"/>
      <c r="P5" s="1"/>
      <c r="R5" s="104" t="s">
        <v>309</v>
      </c>
      <c r="S5" s="1"/>
    </row>
    <row r="6" ht="13.5" thickBot="1"/>
    <row r="7" spans="1:20" ht="13.5" thickTop="1">
      <c r="A7" s="205"/>
      <c r="B7" s="110"/>
      <c r="C7" s="206"/>
      <c r="D7" s="207" t="s">
        <v>0</v>
      </c>
      <c r="E7" s="110"/>
      <c r="F7" s="110"/>
      <c r="G7" s="110"/>
      <c r="H7" s="207"/>
      <c r="I7" s="110"/>
      <c r="J7" s="186"/>
      <c r="K7" s="4"/>
      <c r="L7" s="205"/>
      <c r="M7" s="48"/>
      <c r="N7" s="213"/>
      <c r="O7" s="206" t="s">
        <v>1</v>
      </c>
      <c r="P7" s="214"/>
      <c r="Q7" s="48"/>
      <c r="R7" s="215"/>
      <c r="S7" s="48"/>
      <c r="T7" s="60"/>
    </row>
    <row r="8" spans="1:20" ht="13.5" thickBot="1">
      <c r="A8" s="210"/>
      <c r="B8" s="108"/>
      <c r="C8" s="211"/>
      <c r="D8" s="212"/>
      <c r="E8" s="108"/>
      <c r="F8" s="108"/>
      <c r="G8" s="108"/>
      <c r="H8" s="212"/>
      <c r="I8" s="108"/>
      <c r="J8" s="186"/>
      <c r="K8" s="4"/>
      <c r="L8" s="216"/>
      <c r="M8" s="51"/>
      <c r="N8" s="217"/>
      <c r="O8" s="218"/>
      <c r="P8" s="219"/>
      <c r="Q8" s="51"/>
      <c r="R8" s="220"/>
      <c r="S8" s="51"/>
      <c r="T8" s="60"/>
    </row>
    <row r="9" spans="1:20" ht="13.5" thickTop="1">
      <c r="A9" s="191" t="s">
        <v>106</v>
      </c>
      <c r="B9" s="9"/>
      <c r="C9" s="10"/>
      <c r="D9" s="8" t="s">
        <v>107</v>
      </c>
      <c r="E9" s="9"/>
      <c r="F9" s="9"/>
      <c r="G9" s="9"/>
      <c r="H9" s="244"/>
      <c r="I9" s="245"/>
      <c r="J9" s="238"/>
      <c r="K9" s="4"/>
      <c r="L9" s="191" t="s">
        <v>120</v>
      </c>
      <c r="M9" s="9"/>
      <c r="N9" s="10"/>
      <c r="O9" s="52" t="s">
        <v>121</v>
      </c>
      <c r="P9" s="17"/>
      <c r="Q9" s="4"/>
      <c r="R9" s="242"/>
      <c r="S9" s="243"/>
      <c r="T9" s="247"/>
    </row>
    <row r="10" spans="1:20" ht="12.75">
      <c r="A10" s="186"/>
      <c r="B10" s="4" t="s">
        <v>2</v>
      </c>
      <c r="C10" s="18"/>
      <c r="D10" s="17" t="s">
        <v>3</v>
      </c>
      <c r="E10" s="4"/>
      <c r="F10" s="4"/>
      <c r="G10" s="4"/>
      <c r="H10" s="31"/>
      <c r="I10" s="30">
        <f>SUM(H12,H16,H21,H22,H23)</f>
        <v>47566000</v>
      </c>
      <c r="J10" s="160"/>
      <c r="L10" s="186"/>
      <c r="M10" s="4" t="s">
        <v>2</v>
      </c>
      <c r="N10" s="4"/>
      <c r="O10" s="2" t="s">
        <v>122</v>
      </c>
      <c r="P10" s="3"/>
      <c r="Q10" s="3"/>
      <c r="R10" s="30"/>
      <c r="S10" s="30">
        <f>SUM(R12,R16,R21,R22,R23)</f>
        <v>532250480</v>
      </c>
      <c r="T10" s="238"/>
    </row>
    <row r="11" spans="1:20" ht="12.75">
      <c r="A11" s="60"/>
      <c r="B11" s="4">
        <v>1</v>
      </c>
      <c r="C11" s="21"/>
      <c r="D11" s="15"/>
      <c r="E11" s="224" t="s">
        <v>3</v>
      </c>
      <c r="F11" s="230"/>
      <c r="G11" s="230"/>
      <c r="H11" s="23">
        <f>SUM(H16,H21,H22,H23)</f>
        <v>47566000</v>
      </c>
      <c r="I11" s="26"/>
      <c r="J11" s="160"/>
      <c r="L11" s="60"/>
      <c r="M11" s="16"/>
      <c r="N11" s="16"/>
      <c r="O11" s="17"/>
      <c r="P11" s="16"/>
      <c r="Q11" s="16"/>
      <c r="R11" s="33"/>
      <c r="S11" s="26"/>
      <c r="T11" s="238"/>
    </row>
    <row r="12" spans="1:20" ht="12.75">
      <c r="A12" s="60"/>
      <c r="B12" s="16"/>
      <c r="C12" s="21"/>
      <c r="D12" s="15"/>
      <c r="E12" s="16"/>
      <c r="F12" s="16"/>
      <c r="G12" s="16"/>
      <c r="H12" s="23"/>
      <c r="I12" s="26"/>
      <c r="J12" s="160"/>
      <c r="L12" s="186"/>
      <c r="M12" s="4"/>
      <c r="N12" s="4"/>
      <c r="O12" s="17"/>
      <c r="P12" s="16"/>
      <c r="Q12" s="16"/>
      <c r="R12" s="33"/>
      <c r="S12" s="26"/>
      <c r="T12" s="238"/>
    </row>
    <row r="13" spans="1:20" ht="12.75">
      <c r="A13" s="60"/>
      <c r="B13" s="16"/>
      <c r="C13" s="21"/>
      <c r="D13" s="15"/>
      <c r="E13" s="16"/>
      <c r="F13" s="16"/>
      <c r="G13" s="16"/>
      <c r="H13" s="23"/>
      <c r="I13" s="26"/>
      <c r="J13" s="160"/>
      <c r="L13" s="186"/>
      <c r="M13" s="4"/>
      <c r="N13" s="4"/>
      <c r="O13" s="17"/>
      <c r="P13" s="16"/>
      <c r="Q13" s="16"/>
      <c r="R13" s="33"/>
      <c r="S13" s="26"/>
      <c r="T13" s="238"/>
    </row>
    <row r="14" spans="1:20" ht="12.75">
      <c r="A14" s="60"/>
      <c r="B14" s="16"/>
      <c r="C14" s="21"/>
      <c r="D14" s="15"/>
      <c r="E14" s="27"/>
      <c r="F14" s="16"/>
      <c r="G14" s="16"/>
      <c r="H14" s="22"/>
      <c r="I14" s="26"/>
      <c r="J14" s="160"/>
      <c r="L14" s="186"/>
      <c r="M14" s="4"/>
      <c r="N14" s="4"/>
      <c r="O14" s="17"/>
      <c r="P14" s="27"/>
      <c r="Q14" s="16"/>
      <c r="R14" s="33"/>
      <c r="S14" s="24"/>
      <c r="T14" s="238"/>
    </row>
    <row r="15" spans="1:20" ht="12.75">
      <c r="A15" s="60"/>
      <c r="B15" s="16"/>
      <c r="C15" s="21"/>
      <c r="D15" s="15"/>
      <c r="E15" s="27"/>
      <c r="F15" s="16"/>
      <c r="G15" s="16"/>
      <c r="H15" s="22"/>
      <c r="I15" s="26"/>
      <c r="J15" s="160"/>
      <c r="L15" s="186"/>
      <c r="M15" s="4"/>
      <c r="N15" s="4"/>
      <c r="O15" s="17"/>
      <c r="P15" s="27"/>
      <c r="Q15" s="16"/>
      <c r="R15" s="33"/>
      <c r="S15" s="24"/>
      <c r="T15" s="238"/>
    </row>
    <row r="16" spans="1:20" ht="12.75">
      <c r="A16" s="60"/>
      <c r="B16" s="16"/>
      <c r="C16" s="21"/>
      <c r="D16" s="15"/>
      <c r="E16" s="27" t="s">
        <v>108</v>
      </c>
      <c r="F16" s="16"/>
      <c r="G16" s="16"/>
      <c r="H16" s="22">
        <f>SUM(H17:H20)</f>
        <v>3500000</v>
      </c>
      <c r="I16" s="26"/>
      <c r="J16" s="160"/>
      <c r="L16" s="186"/>
      <c r="M16" s="4"/>
      <c r="N16" s="4"/>
      <c r="O16" s="17"/>
      <c r="P16" s="27" t="s">
        <v>108</v>
      </c>
      <c r="Q16" s="16"/>
      <c r="R16" s="33">
        <f>SUM(R17:R20)</f>
        <v>277516480</v>
      </c>
      <c r="S16" s="24"/>
      <c r="T16" s="238"/>
    </row>
    <row r="17" spans="1:20" ht="12.75">
      <c r="A17" s="60"/>
      <c r="B17" s="16"/>
      <c r="C17" s="21"/>
      <c r="D17" s="15"/>
      <c r="E17" s="671" t="s">
        <v>93</v>
      </c>
      <c r="F17" s="671"/>
      <c r="G17" s="671"/>
      <c r="H17" s="23"/>
      <c r="I17" s="26"/>
      <c r="J17" s="160"/>
      <c r="L17" s="186"/>
      <c r="M17" s="4"/>
      <c r="N17" s="4"/>
      <c r="O17" s="17"/>
      <c r="P17" s="225" t="s">
        <v>93</v>
      </c>
      <c r="Q17" s="225"/>
      <c r="R17" s="33">
        <v>183378480</v>
      </c>
      <c r="S17" s="26"/>
      <c r="T17" s="238"/>
    </row>
    <row r="18" spans="1:20" ht="12.75">
      <c r="A18" s="60"/>
      <c r="B18" s="16"/>
      <c r="C18" s="21"/>
      <c r="D18" s="15"/>
      <c r="E18" s="225" t="s">
        <v>101</v>
      </c>
      <c r="F18" s="225"/>
      <c r="G18" s="225"/>
      <c r="H18" s="23"/>
      <c r="I18" s="26"/>
      <c r="J18" s="160"/>
      <c r="L18" s="186"/>
      <c r="M18" s="4"/>
      <c r="N18" s="4"/>
      <c r="O18" s="17"/>
      <c r="P18" s="225" t="s">
        <v>101</v>
      </c>
      <c r="Q18" s="225"/>
      <c r="R18" s="33">
        <v>14719000</v>
      </c>
      <c r="S18" s="26"/>
      <c r="T18" s="238"/>
    </row>
    <row r="19" spans="1:20" ht="12.75">
      <c r="A19" s="60"/>
      <c r="B19" s="16"/>
      <c r="C19" s="21"/>
      <c r="D19" s="15"/>
      <c r="E19" s="225" t="s">
        <v>102</v>
      </c>
      <c r="F19" s="225"/>
      <c r="G19" s="225"/>
      <c r="H19" s="23"/>
      <c r="I19" s="26"/>
      <c r="J19" s="160"/>
      <c r="L19" s="186"/>
      <c r="M19" s="4"/>
      <c r="N19" s="4"/>
      <c r="O19" s="17"/>
      <c r="P19" s="225" t="s">
        <v>102</v>
      </c>
      <c r="Q19" s="225"/>
      <c r="R19" s="33">
        <v>21592000</v>
      </c>
      <c r="S19" s="26"/>
      <c r="T19" s="238"/>
    </row>
    <row r="20" spans="1:20" ht="12.75">
      <c r="A20" s="60"/>
      <c r="B20" s="16"/>
      <c r="C20" s="21"/>
      <c r="D20" s="15"/>
      <c r="E20" s="671" t="s">
        <v>103</v>
      </c>
      <c r="F20" s="671"/>
      <c r="G20" s="671"/>
      <c r="H20" s="23">
        <v>3500000</v>
      </c>
      <c r="I20" s="26"/>
      <c r="J20" s="160"/>
      <c r="L20" s="186"/>
      <c r="M20" s="4"/>
      <c r="N20" s="4"/>
      <c r="O20" s="17"/>
      <c r="P20" s="225" t="s">
        <v>103</v>
      </c>
      <c r="Q20" s="225"/>
      <c r="R20" s="33">
        <v>57827000</v>
      </c>
      <c r="S20" s="26"/>
      <c r="T20" s="238"/>
    </row>
    <row r="21" spans="1:20" ht="12.75">
      <c r="A21" s="60"/>
      <c r="B21" s="16"/>
      <c r="C21" s="21"/>
      <c r="D21" s="15"/>
      <c r="E21" s="25" t="s">
        <v>41</v>
      </c>
      <c r="F21" s="25"/>
      <c r="G21" s="25"/>
      <c r="H21" s="22"/>
      <c r="I21" s="26"/>
      <c r="J21" s="160"/>
      <c r="L21" s="186"/>
      <c r="M21" s="4"/>
      <c r="N21" s="4"/>
      <c r="O21" s="17"/>
      <c r="P21" s="25" t="s">
        <v>41</v>
      </c>
      <c r="Q21" s="25"/>
      <c r="R21" s="33">
        <v>51727000</v>
      </c>
      <c r="S21" s="26"/>
      <c r="T21" s="238"/>
    </row>
    <row r="22" spans="1:20" ht="12.75">
      <c r="A22" s="60"/>
      <c r="B22" s="16"/>
      <c r="C22" s="21"/>
      <c r="D22" s="15"/>
      <c r="E22" s="25" t="s">
        <v>42</v>
      </c>
      <c r="F22" s="25"/>
      <c r="G22" s="25"/>
      <c r="H22" s="22">
        <v>42466000</v>
      </c>
      <c r="I22" s="26"/>
      <c r="J22" s="160"/>
      <c r="L22" s="186"/>
      <c r="M22" s="4"/>
      <c r="N22" s="4"/>
      <c r="O22" s="17"/>
      <c r="P22" s="25" t="s">
        <v>42</v>
      </c>
      <c r="Q22" s="25"/>
      <c r="R22" s="33">
        <v>197128000</v>
      </c>
      <c r="S22" s="26"/>
      <c r="T22" s="238"/>
    </row>
    <row r="23" spans="1:20" ht="12.75">
      <c r="A23" s="60"/>
      <c r="B23" s="16"/>
      <c r="C23" s="21"/>
      <c r="D23" s="15"/>
      <c r="E23" s="27" t="s">
        <v>5</v>
      </c>
      <c r="F23" s="16"/>
      <c r="G23" s="16"/>
      <c r="H23" s="26">
        <v>1600000</v>
      </c>
      <c r="I23" s="30"/>
      <c r="J23" s="160"/>
      <c r="L23" s="186"/>
      <c r="M23" s="4"/>
      <c r="N23" s="4"/>
      <c r="O23" s="17"/>
      <c r="P23" s="27" t="s">
        <v>5</v>
      </c>
      <c r="Q23" s="16"/>
      <c r="R23" s="26">
        <v>5879000</v>
      </c>
      <c r="S23" s="26"/>
      <c r="T23" s="238"/>
    </row>
    <row r="24" spans="1:20" ht="12.75">
      <c r="A24" s="60"/>
      <c r="B24" s="16"/>
      <c r="C24" s="21"/>
      <c r="D24" s="15"/>
      <c r="E24" s="27"/>
      <c r="F24" s="16"/>
      <c r="G24" s="16"/>
      <c r="H24" s="30"/>
      <c r="I24" s="26"/>
      <c r="J24" s="160"/>
      <c r="L24" s="186"/>
      <c r="M24" s="4"/>
      <c r="N24" s="4"/>
      <c r="O24" s="17"/>
      <c r="P24" s="27"/>
      <c r="Q24" s="16"/>
      <c r="R24" s="26"/>
      <c r="S24" s="26"/>
      <c r="T24" s="238"/>
    </row>
    <row r="25" spans="1:20" ht="12.75">
      <c r="A25" s="186"/>
      <c r="B25" s="4">
        <v>3</v>
      </c>
      <c r="C25" s="18"/>
      <c r="D25" s="17" t="s">
        <v>400</v>
      </c>
      <c r="E25" s="29"/>
      <c r="F25" s="4"/>
      <c r="G25" s="4"/>
      <c r="H25" s="26"/>
      <c r="I25" s="30">
        <f>SUM(H26)</f>
        <v>0</v>
      </c>
      <c r="J25" s="160"/>
      <c r="L25" s="186"/>
      <c r="M25" s="4"/>
      <c r="N25" s="4"/>
      <c r="O25" s="17"/>
      <c r="P25" s="4"/>
      <c r="Q25" s="4"/>
      <c r="R25" s="26"/>
      <c r="S25" s="26"/>
      <c r="T25" s="238"/>
    </row>
    <row r="26" spans="1:20" ht="12.75">
      <c r="A26" s="186"/>
      <c r="B26" s="4"/>
      <c r="C26" s="18"/>
      <c r="D26" s="17"/>
      <c r="E26" s="32" t="s">
        <v>401</v>
      </c>
      <c r="F26" s="4"/>
      <c r="G26" s="4"/>
      <c r="H26" s="26"/>
      <c r="I26" s="26"/>
      <c r="J26" s="160"/>
      <c r="L26" s="186"/>
      <c r="M26" s="4"/>
      <c r="N26" s="4"/>
      <c r="O26" s="17"/>
      <c r="P26" s="28"/>
      <c r="Q26" s="4"/>
      <c r="R26" s="26"/>
      <c r="S26" s="26"/>
      <c r="T26" s="238"/>
    </row>
    <row r="27" spans="1:20" ht="12.75">
      <c r="A27" s="186"/>
      <c r="B27" s="4"/>
      <c r="C27" s="226"/>
      <c r="D27" s="17"/>
      <c r="E27" s="27"/>
      <c r="F27" s="4"/>
      <c r="G27" s="4"/>
      <c r="H27" s="26"/>
      <c r="I27" s="26"/>
      <c r="J27" s="160"/>
      <c r="L27" s="186"/>
      <c r="M27" s="4"/>
      <c r="N27" s="4"/>
      <c r="O27" s="17"/>
      <c r="P27" s="28"/>
      <c r="Q27" s="4"/>
      <c r="R27" s="26"/>
      <c r="S27" s="26"/>
      <c r="T27" s="238"/>
    </row>
    <row r="28" spans="1:20" ht="12.75">
      <c r="A28" s="186"/>
      <c r="B28" s="4"/>
      <c r="C28" s="226"/>
      <c r="D28" s="17"/>
      <c r="E28" s="27"/>
      <c r="F28" s="4"/>
      <c r="G28" s="4"/>
      <c r="H28" s="26"/>
      <c r="I28" s="30"/>
      <c r="J28" s="160"/>
      <c r="L28" s="186"/>
      <c r="M28" s="4"/>
      <c r="N28" s="4"/>
      <c r="O28" s="17"/>
      <c r="P28" s="28"/>
      <c r="Q28" s="25"/>
      <c r="R28" s="26"/>
      <c r="S28" s="26"/>
      <c r="T28" s="238"/>
    </row>
    <row r="29" spans="1:20" ht="12.75">
      <c r="A29" s="186"/>
      <c r="B29" s="4"/>
      <c r="C29" s="226"/>
      <c r="D29" s="17"/>
      <c r="E29" s="32"/>
      <c r="F29" s="4"/>
      <c r="G29" s="4"/>
      <c r="H29" s="22"/>
      <c r="I29" s="26"/>
      <c r="J29" s="160"/>
      <c r="L29" s="186"/>
      <c r="M29" s="4"/>
      <c r="N29" s="4"/>
      <c r="O29" s="17"/>
      <c r="P29" s="4"/>
      <c r="Q29" s="25"/>
      <c r="R29" s="26"/>
      <c r="S29" s="26"/>
      <c r="T29" s="238"/>
    </row>
    <row r="30" spans="1:20" ht="12.75">
      <c r="A30" s="186"/>
      <c r="B30" s="4"/>
      <c r="C30" s="226"/>
      <c r="D30" s="17"/>
      <c r="E30" s="32"/>
      <c r="F30" s="4"/>
      <c r="G30" s="4"/>
      <c r="H30" s="22"/>
      <c r="I30" s="30"/>
      <c r="J30" s="160"/>
      <c r="L30" s="186"/>
      <c r="M30" s="4"/>
      <c r="N30" s="4"/>
      <c r="O30" s="17"/>
      <c r="P30" s="4"/>
      <c r="Q30" s="25"/>
      <c r="R30" s="30"/>
      <c r="S30" s="26"/>
      <c r="T30" s="238"/>
    </row>
    <row r="31" spans="1:20" ht="12.75">
      <c r="A31" s="186"/>
      <c r="B31" s="4">
        <v>4</v>
      </c>
      <c r="C31" s="226"/>
      <c r="D31" s="17" t="s">
        <v>111</v>
      </c>
      <c r="E31" s="32"/>
      <c r="F31" s="4"/>
      <c r="G31" s="4"/>
      <c r="H31" s="22"/>
      <c r="I31" s="30">
        <f>SUM(H32)</f>
        <v>492187978</v>
      </c>
      <c r="J31" s="160"/>
      <c r="L31" s="60"/>
      <c r="M31" s="16"/>
      <c r="N31" s="21"/>
      <c r="O31" s="16"/>
      <c r="P31" s="16"/>
      <c r="Q31" s="16"/>
      <c r="R31" s="30"/>
      <c r="S31" s="26"/>
      <c r="T31" s="238"/>
    </row>
    <row r="32" spans="1:20" ht="12.75">
      <c r="A32" s="186"/>
      <c r="B32" s="4"/>
      <c r="C32" s="226" t="s">
        <v>112</v>
      </c>
      <c r="D32" s="17" t="s">
        <v>75</v>
      </c>
      <c r="E32" s="4"/>
      <c r="F32" s="4"/>
      <c r="G32" s="4"/>
      <c r="H32" s="22">
        <f>SUM(H33:H35)</f>
        <v>492187978</v>
      </c>
      <c r="I32" s="26"/>
      <c r="J32" s="160"/>
      <c r="L32" s="60"/>
      <c r="M32" s="16"/>
      <c r="N32" s="21"/>
      <c r="O32" s="16"/>
      <c r="P32" s="16"/>
      <c r="Q32" s="16"/>
      <c r="R32" s="30"/>
      <c r="S32" s="24"/>
      <c r="T32" s="238"/>
    </row>
    <row r="33" spans="1:20" ht="12.75">
      <c r="A33" s="60"/>
      <c r="B33" s="16"/>
      <c r="C33" s="21"/>
      <c r="D33" s="15"/>
      <c r="E33" s="16"/>
      <c r="F33" s="16" t="s">
        <v>11</v>
      </c>
      <c r="G33" s="16"/>
      <c r="H33" s="653">
        <v>168002980</v>
      </c>
      <c r="I33" s="103"/>
      <c r="J33" s="161"/>
      <c r="L33" s="60"/>
      <c r="M33" s="16"/>
      <c r="N33" s="21"/>
      <c r="O33" s="16"/>
      <c r="P33" s="16"/>
      <c r="Q33" s="16"/>
      <c r="R33" s="22"/>
      <c r="S33" s="20"/>
      <c r="T33" s="247"/>
    </row>
    <row r="34" spans="1:20" ht="12.75">
      <c r="A34" s="60"/>
      <c r="B34" s="16"/>
      <c r="C34" s="21"/>
      <c r="D34" s="15"/>
      <c r="E34" s="16"/>
      <c r="F34" s="16" t="s">
        <v>81</v>
      </c>
      <c r="G34" s="16"/>
      <c r="H34" s="653">
        <v>44232265</v>
      </c>
      <c r="I34" s="103"/>
      <c r="J34" s="161"/>
      <c r="L34" s="186"/>
      <c r="M34" s="4"/>
      <c r="N34" s="18"/>
      <c r="O34" s="4"/>
      <c r="P34" s="4"/>
      <c r="Q34" s="16"/>
      <c r="R34" s="22"/>
      <c r="S34" s="20"/>
      <c r="T34" s="247"/>
    </row>
    <row r="35" spans="1:20" ht="12.75">
      <c r="A35" s="60"/>
      <c r="B35" s="16"/>
      <c r="C35" s="21"/>
      <c r="D35" s="15"/>
      <c r="E35" s="16"/>
      <c r="F35" s="25" t="s">
        <v>216</v>
      </c>
      <c r="G35" s="16"/>
      <c r="H35" s="653">
        <v>279952733</v>
      </c>
      <c r="I35" s="109"/>
      <c r="J35" s="160"/>
      <c r="L35" s="186"/>
      <c r="M35" s="4"/>
      <c r="N35" s="4"/>
      <c r="O35" s="17"/>
      <c r="P35" s="4"/>
      <c r="Q35" s="16"/>
      <c r="R35" s="22"/>
      <c r="S35" s="20"/>
      <c r="T35" s="247"/>
    </row>
    <row r="36" spans="1:20" ht="12.75">
      <c r="A36" s="60"/>
      <c r="B36" s="16"/>
      <c r="C36" s="21"/>
      <c r="D36" s="15"/>
      <c r="E36" s="27"/>
      <c r="F36" s="16"/>
      <c r="G36" s="16"/>
      <c r="H36" s="22"/>
      <c r="I36" s="22"/>
      <c r="J36" s="161"/>
      <c r="L36" s="60"/>
      <c r="M36" s="16"/>
      <c r="N36" s="16"/>
      <c r="O36" s="15"/>
      <c r="P36" s="16"/>
      <c r="Q36" s="16"/>
      <c r="R36" s="22"/>
      <c r="S36" s="20"/>
      <c r="T36" s="247"/>
    </row>
    <row r="37" spans="1:20" ht="12.75">
      <c r="A37" s="231" t="s">
        <v>106</v>
      </c>
      <c r="B37" s="6"/>
      <c r="C37" s="7"/>
      <c r="D37" s="35" t="s">
        <v>126</v>
      </c>
      <c r="E37" s="232"/>
      <c r="F37" s="232"/>
      <c r="G37" s="232"/>
      <c r="H37" s="235"/>
      <c r="I37" s="235">
        <f>SUM(I10,I25,I31)</f>
        <v>539753978</v>
      </c>
      <c r="J37" s="160"/>
      <c r="L37" s="231" t="s">
        <v>120</v>
      </c>
      <c r="M37" s="6"/>
      <c r="N37" s="6"/>
      <c r="O37" s="35" t="s">
        <v>133</v>
      </c>
      <c r="P37" s="6"/>
      <c r="Q37" s="6"/>
      <c r="R37" s="106"/>
      <c r="S37" s="105">
        <f>SUM(S10)</f>
        <v>532250480</v>
      </c>
      <c r="T37" s="238"/>
    </row>
    <row r="38" spans="1:20" ht="12.75">
      <c r="A38" s="186" t="s">
        <v>116</v>
      </c>
      <c r="B38" s="16"/>
      <c r="C38" s="21"/>
      <c r="D38" s="17" t="s">
        <v>13</v>
      </c>
      <c r="E38" s="27"/>
      <c r="F38" s="16"/>
      <c r="G38" s="16"/>
      <c r="H38" s="17"/>
      <c r="I38" s="240">
        <f>SUM(H38:H39)</f>
        <v>0</v>
      </c>
      <c r="J38" s="186"/>
      <c r="K38" s="4"/>
      <c r="L38" s="186"/>
      <c r="M38" s="4" t="s">
        <v>9</v>
      </c>
      <c r="N38" s="4"/>
      <c r="O38" s="17" t="s">
        <v>124</v>
      </c>
      <c r="P38" s="25"/>
      <c r="Q38" s="25"/>
      <c r="R38" s="22"/>
      <c r="S38" s="251">
        <f>SUM(S40)</f>
        <v>5813498</v>
      </c>
      <c r="T38" s="60"/>
    </row>
    <row r="39" spans="1:20" ht="12.75">
      <c r="A39" s="60"/>
      <c r="B39" s="4" t="s">
        <v>14</v>
      </c>
      <c r="C39" s="18"/>
      <c r="D39" s="17" t="s">
        <v>127</v>
      </c>
      <c r="E39" s="29"/>
      <c r="F39" s="4"/>
      <c r="G39" s="4"/>
      <c r="H39" s="249">
        <f>SUM(H40)</f>
        <v>0</v>
      </c>
      <c r="I39" s="241"/>
      <c r="J39" s="186"/>
      <c r="K39" s="4"/>
      <c r="L39" s="186"/>
      <c r="M39" s="4"/>
      <c r="N39" s="4">
        <v>2</v>
      </c>
      <c r="O39" s="17" t="s">
        <v>125</v>
      </c>
      <c r="P39" s="25"/>
      <c r="Q39" s="25"/>
      <c r="R39" s="22"/>
      <c r="S39" s="15"/>
      <c r="T39" s="60"/>
    </row>
    <row r="40" spans="1:20" ht="13.5" thickBot="1">
      <c r="A40" s="60"/>
      <c r="B40" s="4">
        <v>1</v>
      </c>
      <c r="C40" s="18"/>
      <c r="D40" s="15"/>
      <c r="E40" s="27" t="s">
        <v>118</v>
      </c>
      <c r="F40" s="16"/>
      <c r="G40" s="16"/>
      <c r="H40" s="212"/>
      <c r="I40" s="239"/>
      <c r="J40" s="238"/>
      <c r="K40" s="4"/>
      <c r="L40" s="186"/>
      <c r="M40" s="4"/>
      <c r="N40" s="4"/>
      <c r="O40" s="17"/>
      <c r="P40" s="25" t="s">
        <v>6</v>
      </c>
      <c r="Q40" s="25"/>
      <c r="R40" s="220"/>
      <c r="S40" s="246">
        <v>5813498</v>
      </c>
      <c r="T40" s="238"/>
    </row>
    <row r="41" spans="1:20" ht="14.25" thickBot="1" thickTop="1">
      <c r="A41" s="42"/>
      <c r="B41" s="41"/>
      <c r="C41" s="197"/>
      <c r="D41" s="198" t="s">
        <v>126</v>
      </c>
      <c r="E41" s="41"/>
      <c r="F41" s="41"/>
      <c r="G41" s="41"/>
      <c r="H41" s="199"/>
      <c r="I41" s="201">
        <f>SUM(I37,I38)</f>
        <v>539753978</v>
      </c>
      <c r="J41" s="160"/>
      <c r="L41" s="203"/>
      <c r="M41" s="59"/>
      <c r="N41" s="59"/>
      <c r="O41" s="198" t="s">
        <v>133</v>
      </c>
      <c r="P41" s="41"/>
      <c r="Q41" s="41"/>
      <c r="R41" s="236"/>
      <c r="S41" s="237">
        <f>SUM(S37,S40)</f>
        <v>538063978</v>
      </c>
      <c r="T41" s="238"/>
    </row>
    <row r="42" spans="1:20" ht="13.5" thickTop="1">
      <c r="A42" s="186"/>
      <c r="B42" s="4"/>
      <c r="C42" s="18"/>
      <c r="D42" s="17"/>
      <c r="E42" s="4"/>
      <c r="F42" s="4"/>
      <c r="G42" s="4"/>
      <c r="H42" s="22"/>
      <c r="I42" s="26"/>
      <c r="J42" s="160"/>
      <c r="L42" s="186"/>
      <c r="M42" s="16"/>
      <c r="N42" s="21"/>
      <c r="O42" s="207"/>
      <c r="P42" s="48"/>
      <c r="Q42" s="213"/>
      <c r="R42" s="30"/>
      <c r="S42" s="24"/>
      <c r="T42" s="238"/>
    </row>
    <row r="43" spans="1:20" ht="12.75">
      <c r="A43" s="186" t="s">
        <v>106</v>
      </c>
      <c r="B43" s="4" t="s">
        <v>40</v>
      </c>
      <c r="C43" s="18"/>
      <c r="D43" s="17" t="s">
        <v>99</v>
      </c>
      <c r="E43" s="4"/>
      <c r="F43" s="4"/>
      <c r="G43" s="4"/>
      <c r="H43" s="22"/>
      <c r="I43" s="30">
        <f>SUM(H44)</f>
        <v>0</v>
      </c>
      <c r="J43" s="160"/>
      <c r="L43" s="186" t="s">
        <v>120</v>
      </c>
      <c r="M43" s="4" t="s">
        <v>40</v>
      </c>
      <c r="N43" s="4"/>
      <c r="O43" s="17" t="s">
        <v>123</v>
      </c>
      <c r="P43" s="4"/>
      <c r="Q43" s="4"/>
      <c r="R43" s="26">
        <f>SUM(R44:R54)</f>
        <v>1690000</v>
      </c>
      <c r="S43" s="34">
        <f>SUM(R43)</f>
        <v>1690000</v>
      </c>
      <c r="T43" s="238"/>
    </row>
    <row r="44" spans="1:20" ht="12.75">
      <c r="A44" s="60"/>
      <c r="B44" s="233">
        <v>1</v>
      </c>
      <c r="C44" s="39"/>
      <c r="D44" s="15"/>
      <c r="E44" s="4" t="s">
        <v>128</v>
      </c>
      <c r="F44" s="16"/>
      <c r="G44" s="16"/>
      <c r="H44" s="22">
        <f>SUM(H45:H51)</f>
        <v>0</v>
      </c>
      <c r="I44" s="26"/>
      <c r="J44" s="160"/>
      <c r="L44" s="60"/>
      <c r="M44" s="16"/>
      <c r="N44" s="16"/>
      <c r="O44" s="17"/>
      <c r="P44" s="25" t="s">
        <v>219</v>
      </c>
      <c r="Q44" s="25"/>
      <c r="R44" s="26"/>
      <c r="S44" s="24"/>
      <c r="T44" s="238"/>
    </row>
    <row r="45" spans="1:20" ht="12.75">
      <c r="A45" s="60"/>
      <c r="B45" s="16"/>
      <c r="C45" s="21"/>
      <c r="D45" s="15"/>
      <c r="E45" s="25" t="s">
        <v>399</v>
      </c>
      <c r="F45" s="16"/>
      <c r="G45" s="16"/>
      <c r="H45" s="22"/>
      <c r="I45" s="26"/>
      <c r="J45" s="160"/>
      <c r="L45" s="186"/>
      <c r="M45" s="4"/>
      <c r="N45" s="4"/>
      <c r="O45" s="17"/>
      <c r="P45" s="28" t="s">
        <v>93</v>
      </c>
      <c r="Q45" s="4"/>
      <c r="R45" s="26"/>
      <c r="S45" s="24"/>
      <c r="T45" s="238"/>
    </row>
    <row r="46" spans="1:20" ht="12.75">
      <c r="A46" s="60"/>
      <c r="B46" s="16"/>
      <c r="C46" s="21"/>
      <c r="D46" s="15"/>
      <c r="E46" s="25" t="s">
        <v>81</v>
      </c>
      <c r="F46" s="16"/>
      <c r="G46" s="16"/>
      <c r="H46" s="22"/>
      <c r="I46" s="26"/>
      <c r="J46" s="160"/>
      <c r="L46" s="186"/>
      <c r="M46" s="4"/>
      <c r="N46" s="4"/>
      <c r="O46" s="17"/>
      <c r="P46" s="25" t="s">
        <v>103</v>
      </c>
      <c r="Q46" s="4"/>
      <c r="R46" s="26"/>
      <c r="S46" s="24"/>
      <c r="T46" s="238"/>
    </row>
    <row r="47" spans="1:20" ht="12.75">
      <c r="A47" s="60"/>
      <c r="B47" s="16"/>
      <c r="C47" s="21"/>
      <c r="D47" s="15"/>
      <c r="E47" s="27"/>
      <c r="F47" s="16"/>
      <c r="G47" s="16"/>
      <c r="H47" s="22"/>
      <c r="I47" s="26"/>
      <c r="J47" s="160"/>
      <c r="L47" s="186"/>
      <c r="M47" s="4"/>
      <c r="N47" s="4"/>
      <c r="O47" s="17"/>
      <c r="P47" s="28" t="s">
        <v>218</v>
      </c>
      <c r="Q47" s="4"/>
      <c r="R47" s="654">
        <v>290000</v>
      </c>
      <c r="S47" s="57"/>
      <c r="T47" s="238"/>
    </row>
    <row r="48" spans="1:20" ht="12.75">
      <c r="A48" s="60"/>
      <c r="B48" s="16"/>
      <c r="C48" s="21"/>
      <c r="D48" s="15"/>
      <c r="E48" s="27"/>
      <c r="F48" s="16"/>
      <c r="G48" s="16"/>
      <c r="H48" s="30"/>
      <c r="I48" s="30"/>
      <c r="J48" s="160"/>
      <c r="L48" s="186"/>
      <c r="M48" s="4"/>
      <c r="N48" s="4"/>
      <c r="O48" s="17"/>
      <c r="P48" s="28" t="s">
        <v>217</v>
      </c>
      <c r="Q48" s="4"/>
      <c r="R48" s="654">
        <v>1400000</v>
      </c>
      <c r="S48" s="57"/>
      <c r="T48" s="238"/>
    </row>
    <row r="49" spans="1:20" ht="12.75">
      <c r="A49" s="60"/>
      <c r="B49" s="16"/>
      <c r="C49" s="21"/>
      <c r="D49" s="15"/>
      <c r="E49" s="27"/>
      <c r="F49" s="16"/>
      <c r="G49" s="16"/>
      <c r="H49" s="30"/>
      <c r="I49" s="30"/>
      <c r="J49" s="160"/>
      <c r="L49" s="186"/>
      <c r="M49" s="4"/>
      <c r="N49" s="4"/>
      <c r="O49" s="17"/>
      <c r="P49" s="28" t="s">
        <v>369</v>
      </c>
      <c r="Q49" s="4"/>
      <c r="R49" s="26"/>
      <c r="S49" s="24"/>
      <c r="T49" s="238"/>
    </row>
    <row r="50" spans="1:20" ht="12.75">
      <c r="A50" s="60"/>
      <c r="B50" s="16"/>
      <c r="C50" s="21"/>
      <c r="D50" s="15"/>
      <c r="E50" s="27"/>
      <c r="F50" s="16"/>
      <c r="G50" s="16"/>
      <c r="H50" s="30"/>
      <c r="I50" s="30"/>
      <c r="J50" s="160"/>
      <c r="L50" s="186"/>
      <c r="M50" s="4"/>
      <c r="N50" s="4"/>
      <c r="O50" s="17"/>
      <c r="P50" s="28" t="s">
        <v>5</v>
      </c>
      <c r="Q50" s="4"/>
      <c r="R50" s="26"/>
      <c r="S50" s="24"/>
      <c r="T50" s="238"/>
    </row>
    <row r="51" spans="1:20" ht="12.75">
      <c r="A51" s="60"/>
      <c r="B51" s="16"/>
      <c r="C51" s="21"/>
      <c r="D51" s="15"/>
      <c r="E51" s="27" t="s">
        <v>5</v>
      </c>
      <c r="F51" s="16"/>
      <c r="G51" s="16"/>
      <c r="H51" s="26"/>
      <c r="I51" s="26"/>
      <c r="J51" s="160"/>
      <c r="L51" s="186"/>
      <c r="M51" s="4"/>
      <c r="N51" s="4"/>
      <c r="O51" s="17"/>
      <c r="P51" s="25"/>
      <c r="Q51" s="4"/>
      <c r="R51" s="30"/>
      <c r="S51" s="24"/>
      <c r="T51" s="238"/>
    </row>
    <row r="52" spans="1:20" ht="12.75">
      <c r="A52" s="186"/>
      <c r="B52" s="4">
        <v>2</v>
      </c>
      <c r="C52" s="21"/>
      <c r="D52" s="17" t="s">
        <v>129</v>
      </c>
      <c r="E52" s="29"/>
      <c r="F52" s="4"/>
      <c r="G52" s="4"/>
      <c r="H52" s="26"/>
      <c r="I52" s="30">
        <f>SUM(H53:H55)</f>
        <v>0</v>
      </c>
      <c r="J52" s="160"/>
      <c r="L52" s="186"/>
      <c r="M52" s="4"/>
      <c r="N52" s="4"/>
      <c r="O52" s="17"/>
      <c r="P52" s="25"/>
      <c r="Q52" s="25"/>
      <c r="R52" s="30"/>
      <c r="S52" s="24"/>
      <c r="T52" s="238"/>
    </row>
    <row r="53" spans="1:20" ht="12.75">
      <c r="A53" s="186"/>
      <c r="B53" s="16"/>
      <c r="C53" s="21"/>
      <c r="D53" s="17"/>
      <c r="E53" s="27" t="s">
        <v>74</v>
      </c>
      <c r="F53" s="4"/>
      <c r="G53" s="4"/>
      <c r="H53" s="22"/>
      <c r="I53" s="30"/>
      <c r="J53" s="160"/>
      <c r="L53" s="186"/>
      <c r="M53" s="4"/>
      <c r="N53" s="4"/>
      <c r="O53" s="17"/>
      <c r="P53" s="28"/>
      <c r="Q53" s="4"/>
      <c r="R53" s="26"/>
      <c r="S53" s="24"/>
      <c r="T53" s="238"/>
    </row>
    <row r="54" spans="1:20" ht="12.75">
      <c r="A54" s="186"/>
      <c r="B54" s="16"/>
      <c r="C54" s="226" t="s">
        <v>130</v>
      </c>
      <c r="D54" s="17"/>
      <c r="E54" s="27" t="s">
        <v>131</v>
      </c>
      <c r="F54" s="4"/>
      <c r="G54" s="4"/>
      <c r="H54" s="22"/>
      <c r="I54" s="26"/>
      <c r="J54" s="162"/>
      <c r="L54" s="186"/>
      <c r="M54" s="4"/>
      <c r="N54" s="4"/>
      <c r="O54" s="17"/>
      <c r="P54" s="25"/>
      <c r="Q54" s="4"/>
      <c r="R54" s="26"/>
      <c r="S54" s="26"/>
      <c r="T54" s="238"/>
    </row>
    <row r="55" spans="1:20" ht="12.75">
      <c r="A55" s="186"/>
      <c r="B55" s="16"/>
      <c r="C55" s="226"/>
      <c r="D55" s="17"/>
      <c r="E55" s="32"/>
      <c r="F55" s="4"/>
      <c r="G55" s="4"/>
      <c r="H55" s="30"/>
      <c r="I55" s="30"/>
      <c r="J55" s="160"/>
      <c r="L55" s="186"/>
      <c r="M55" s="4"/>
      <c r="N55" s="4"/>
      <c r="O55" s="17"/>
      <c r="P55" s="25"/>
      <c r="Q55" s="234"/>
      <c r="R55" s="26"/>
      <c r="S55" s="24"/>
      <c r="T55" s="238"/>
    </row>
    <row r="56" spans="1:20" ht="12.75">
      <c r="A56" s="186"/>
      <c r="B56" s="4" t="s">
        <v>9</v>
      </c>
      <c r="C56" s="21"/>
      <c r="D56" s="17" t="s">
        <v>13</v>
      </c>
      <c r="E56" s="16"/>
      <c r="F56" s="16"/>
      <c r="G56" s="16"/>
      <c r="H56" s="22"/>
      <c r="I56" s="30">
        <f>SUM(H57)</f>
        <v>0</v>
      </c>
      <c r="J56" s="160"/>
      <c r="L56" s="60"/>
      <c r="M56" s="16"/>
      <c r="N56" s="16"/>
      <c r="O56" s="15"/>
      <c r="P56" s="16"/>
      <c r="Q56" s="21"/>
      <c r="R56" s="22"/>
      <c r="S56" s="20"/>
      <c r="T56" s="247"/>
    </row>
    <row r="57" spans="1:20" ht="12.75">
      <c r="A57" s="186"/>
      <c r="B57" s="16">
        <v>1</v>
      </c>
      <c r="C57" s="21"/>
      <c r="D57" s="17"/>
      <c r="E57" s="16" t="s">
        <v>132</v>
      </c>
      <c r="F57" s="16"/>
      <c r="G57" s="16"/>
      <c r="H57" s="22"/>
      <c r="I57" s="22"/>
      <c r="J57" s="161"/>
      <c r="L57" s="60"/>
      <c r="M57" s="16"/>
      <c r="N57" s="16"/>
      <c r="O57" s="15"/>
      <c r="P57" s="16"/>
      <c r="Q57" s="21"/>
      <c r="R57" s="22"/>
      <c r="S57" s="20"/>
      <c r="T57" s="247"/>
    </row>
    <row r="58" spans="1:20" ht="12.75">
      <c r="A58" s="186"/>
      <c r="B58" s="16"/>
      <c r="C58" s="21"/>
      <c r="D58" s="17"/>
      <c r="E58" s="16"/>
      <c r="F58" s="16"/>
      <c r="G58" s="16"/>
      <c r="H58" s="22"/>
      <c r="I58" s="22"/>
      <c r="J58" s="160"/>
      <c r="L58" s="60"/>
      <c r="M58" s="16"/>
      <c r="N58" s="16"/>
      <c r="O58" s="11"/>
      <c r="P58" s="12"/>
      <c r="Q58" s="13"/>
      <c r="R58" s="22"/>
      <c r="S58" s="20"/>
      <c r="T58" s="247"/>
    </row>
    <row r="59" spans="1:20" ht="13.5" thickBot="1">
      <c r="A59" s="209"/>
      <c r="B59" s="190"/>
      <c r="C59" s="70"/>
      <c r="D59" s="193" t="s">
        <v>21</v>
      </c>
      <c r="E59" s="190"/>
      <c r="F59" s="190"/>
      <c r="G59" s="190"/>
      <c r="H59" s="196"/>
      <c r="I59" s="114">
        <f>SUM(I56,I52,I43)</f>
        <v>0</v>
      </c>
      <c r="J59" s="161"/>
      <c r="L59" s="167"/>
      <c r="M59" s="195"/>
      <c r="N59" s="195"/>
      <c r="O59" s="193" t="s">
        <v>22</v>
      </c>
      <c r="P59" s="190"/>
      <c r="Q59" s="190"/>
      <c r="R59" s="196"/>
      <c r="S59" s="250">
        <f>SUM(S43)</f>
        <v>1690000</v>
      </c>
      <c r="T59" s="247"/>
    </row>
    <row r="60" spans="1:20" ht="14.25" thickBot="1" thickTop="1">
      <c r="A60" s="205"/>
      <c r="B60" s="110"/>
      <c r="C60" s="110"/>
      <c r="D60" s="110" t="s">
        <v>17</v>
      </c>
      <c r="E60" s="110"/>
      <c r="F60" s="110"/>
      <c r="G60" s="110"/>
      <c r="H60" s="30"/>
      <c r="I60" s="30">
        <f>SUM(I41,I59)</f>
        <v>539753978</v>
      </c>
      <c r="J60" s="160"/>
      <c r="L60" s="205"/>
      <c r="M60" s="110"/>
      <c r="N60" s="208"/>
      <c r="O60" s="110" t="s">
        <v>18</v>
      </c>
      <c r="P60" s="110"/>
      <c r="Q60" s="110"/>
      <c r="R60" s="22"/>
      <c r="S60" s="34">
        <f>SUM(S37,S38,S59)</f>
        <v>539753978</v>
      </c>
      <c r="T60" s="238"/>
    </row>
    <row r="61" spans="1:20" ht="13.5" thickTop="1">
      <c r="A61" s="110"/>
      <c r="B61" s="110"/>
      <c r="C61" s="110"/>
      <c r="D61" s="110"/>
      <c r="E61" s="110"/>
      <c r="F61" s="110"/>
      <c r="G61" s="110"/>
      <c r="H61" s="185"/>
      <c r="I61" s="185"/>
      <c r="J61" s="109"/>
      <c r="L61" s="110"/>
      <c r="M61" s="110"/>
      <c r="N61" s="110"/>
      <c r="O61" s="110"/>
      <c r="P61" s="110"/>
      <c r="Q61" s="110"/>
      <c r="R61" s="185"/>
      <c r="S61" s="185"/>
      <c r="T61" s="109"/>
    </row>
    <row r="62" spans="1:19" ht="12.75">
      <c r="A62" s="16"/>
      <c r="B62" s="16"/>
      <c r="C62" s="16"/>
      <c r="D62" s="16"/>
      <c r="E62" s="16"/>
      <c r="F62" s="16"/>
      <c r="G62" s="16"/>
      <c r="H62" s="16"/>
      <c r="I62" s="16"/>
      <c r="K62" s="4"/>
      <c r="L62" s="16"/>
      <c r="M62" s="16"/>
      <c r="N62" s="16"/>
      <c r="O62" s="16"/>
      <c r="P62" s="16"/>
      <c r="Q62" s="16"/>
      <c r="R62" s="103"/>
      <c r="S62" s="16"/>
    </row>
    <row r="63" spans="1:20" ht="12.75">
      <c r="A63" s="16"/>
      <c r="B63" s="16"/>
      <c r="C63" s="16"/>
      <c r="D63" s="16"/>
      <c r="E63" s="16"/>
      <c r="F63" s="16"/>
      <c r="G63" s="16"/>
      <c r="H63" s="103"/>
      <c r="I63" s="120"/>
      <c r="J63" s="109"/>
      <c r="K63" s="16"/>
      <c r="L63" s="4"/>
      <c r="M63" s="4"/>
      <c r="N63" s="4"/>
      <c r="O63" s="4"/>
      <c r="P63" s="4"/>
      <c r="Q63" s="16"/>
      <c r="R63" s="109"/>
      <c r="S63" s="57"/>
      <c r="T63" s="54"/>
    </row>
    <row r="64" spans="1:20" ht="12.75">
      <c r="A64" s="16"/>
      <c r="B64" s="16"/>
      <c r="C64" s="16"/>
      <c r="D64" s="16"/>
      <c r="E64" s="16"/>
      <c r="F64" s="16"/>
      <c r="G64" s="16"/>
      <c r="H64" s="103"/>
      <c r="I64" s="103"/>
      <c r="J64" s="103"/>
      <c r="K64" s="16"/>
      <c r="L64" s="16"/>
      <c r="M64" s="16"/>
      <c r="N64" s="16"/>
      <c r="O64" s="16"/>
      <c r="P64" s="16"/>
      <c r="Q64" s="16"/>
      <c r="R64" s="103"/>
      <c r="S64" s="56"/>
      <c r="T64" s="56"/>
    </row>
    <row r="65" spans="1:20" ht="12.75">
      <c r="A65" s="16"/>
      <c r="B65" s="16"/>
      <c r="C65" s="16"/>
      <c r="D65" s="16"/>
      <c r="E65" s="16"/>
      <c r="F65" s="16"/>
      <c r="G65" s="16"/>
      <c r="H65" s="103"/>
      <c r="I65" s="103"/>
      <c r="J65" s="103"/>
      <c r="K65" s="16"/>
      <c r="L65" s="16"/>
      <c r="M65" s="16"/>
      <c r="N65" s="16"/>
      <c r="O65" s="16"/>
      <c r="P65" s="16"/>
      <c r="Q65" s="16"/>
      <c r="R65" s="103"/>
      <c r="S65" s="56"/>
      <c r="T65" s="56"/>
    </row>
    <row r="66" spans="1:20" ht="12.75">
      <c r="A66" s="16"/>
      <c r="B66" s="16"/>
      <c r="C66" s="16"/>
      <c r="D66" s="16"/>
      <c r="E66" s="16"/>
      <c r="F66" s="16"/>
      <c r="G66" s="16"/>
      <c r="H66" s="103"/>
      <c r="I66" s="103"/>
      <c r="J66" s="103"/>
      <c r="K66" s="16"/>
      <c r="L66" s="16"/>
      <c r="M66" s="16"/>
      <c r="N66" s="16"/>
      <c r="O66" s="16"/>
      <c r="P66" s="16"/>
      <c r="Q66" s="16"/>
      <c r="R66" s="103"/>
      <c r="S66" s="56"/>
      <c r="T66" s="56"/>
    </row>
    <row r="67" spans="1:20" ht="12.75">
      <c r="A67" s="16"/>
      <c r="B67" s="16"/>
      <c r="C67" s="16"/>
      <c r="D67" s="16"/>
      <c r="E67" s="16"/>
      <c r="F67" s="16"/>
      <c r="G67" s="16"/>
      <c r="H67" s="103"/>
      <c r="I67" s="103"/>
      <c r="J67" s="103"/>
      <c r="K67" s="16"/>
      <c r="L67" s="16"/>
      <c r="M67" s="16"/>
      <c r="N67" s="16"/>
      <c r="O67" s="16"/>
      <c r="P67" s="16"/>
      <c r="Q67" s="16"/>
      <c r="R67" s="103"/>
      <c r="S67" s="56"/>
      <c r="T67" s="56"/>
    </row>
    <row r="68" spans="1:20" ht="12.75">
      <c r="A68" s="16"/>
      <c r="B68" s="16"/>
      <c r="C68" s="16"/>
      <c r="D68" s="16"/>
      <c r="E68" s="16"/>
      <c r="F68" s="16"/>
      <c r="G68" s="16"/>
      <c r="H68" s="103"/>
      <c r="I68" s="103"/>
      <c r="J68" s="103"/>
      <c r="K68" s="16"/>
      <c r="L68" s="16"/>
      <c r="M68" s="16"/>
      <c r="N68" s="16"/>
      <c r="O68" s="16"/>
      <c r="P68" s="16"/>
      <c r="Q68" s="16"/>
      <c r="R68" s="103"/>
      <c r="S68" s="56"/>
      <c r="T68" s="56"/>
    </row>
    <row r="69" spans="1:20" ht="12.75">
      <c r="A69" s="4"/>
      <c r="B69" s="16"/>
      <c r="C69" s="16"/>
      <c r="D69" s="4"/>
      <c r="E69" s="16"/>
      <c r="F69" s="16"/>
      <c r="G69" s="16"/>
      <c r="H69" s="103"/>
      <c r="I69" s="109"/>
      <c r="J69" s="109"/>
      <c r="K69" s="16"/>
      <c r="L69" s="16"/>
      <c r="M69" s="16"/>
      <c r="N69" s="16"/>
      <c r="O69" s="16"/>
      <c r="P69" s="16"/>
      <c r="Q69" s="16"/>
      <c r="R69" s="103"/>
      <c r="S69" s="56"/>
      <c r="T69" s="56"/>
    </row>
    <row r="70" spans="1:20" ht="12.75">
      <c r="A70" s="4"/>
      <c r="B70" s="16"/>
      <c r="C70" s="16"/>
      <c r="D70" s="4"/>
      <c r="E70" s="16"/>
      <c r="F70" s="16"/>
      <c r="G70" s="16"/>
      <c r="H70" s="103"/>
      <c r="I70" s="103"/>
      <c r="J70" s="103"/>
      <c r="K70" s="16"/>
      <c r="L70" s="16"/>
      <c r="M70" s="16"/>
      <c r="N70" s="16"/>
      <c r="O70" s="16"/>
      <c r="P70" s="16"/>
      <c r="Q70" s="16"/>
      <c r="R70" s="103"/>
      <c r="S70" s="56"/>
      <c r="T70" s="56"/>
    </row>
    <row r="71" spans="1:20" ht="12.75">
      <c r="A71" s="4"/>
      <c r="B71" s="16"/>
      <c r="C71" s="16"/>
      <c r="D71" s="4"/>
      <c r="E71" s="16"/>
      <c r="F71" s="16"/>
      <c r="G71" s="16"/>
      <c r="H71" s="103"/>
      <c r="I71" s="103"/>
      <c r="J71" s="103"/>
      <c r="K71" s="16"/>
      <c r="L71" s="16"/>
      <c r="M71" s="16"/>
      <c r="N71" s="16"/>
      <c r="O71" s="16"/>
      <c r="P71" s="16"/>
      <c r="Q71" s="16"/>
      <c r="R71" s="103"/>
      <c r="S71" s="56"/>
      <c r="T71" s="56"/>
    </row>
    <row r="72" spans="1:20" ht="12.75">
      <c r="A72" s="4"/>
      <c r="B72" s="16"/>
      <c r="C72" s="16"/>
      <c r="D72" s="4"/>
      <c r="E72" s="16"/>
      <c r="F72" s="16"/>
      <c r="G72" s="16"/>
      <c r="H72" s="103"/>
      <c r="I72" s="103"/>
      <c r="J72" s="103"/>
      <c r="K72" s="16"/>
      <c r="L72" s="16"/>
      <c r="M72" s="16"/>
      <c r="N72" s="16"/>
      <c r="O72" s="16"/>
      <c r="P72" s="16"/>
      <c r="Q72" s="16"/>
      <c r="R72" s="103"/>
      <c r="S72" s="56"/>
      <c r="T72" s="56"/>
    </row>
    <row r="73" spans="1:20" ht="12.75">
      <c r="A73" s="4"/>
      <c r="B73" s="4"/>
      <c r="C73" s="4"/>
      <c r="D73" s="4"/>
      <c r="E73" s="4"/>
      <c r="F73" s="4"/>
      <c r="G73" s="4"/>
      <c r="H73" s="109"/>
      <c r="I73" s="109"/>
      <c r="J73" s="109"/>
      <c r="K73" s="16"/>
      <c r="L73" s="16"/>
      <c r="M73" s="16"/>
      <c r="N73" s="16"/>
      <c r="O73" s="4"/>
      <c r="P73" s="4"/>
      <c r="Q73" s="4"/>
      <c r="R73" s="103"/>
      <c r="S73" s="56"/>
      <c r="T73" s="54"/>
    </row>
    <row r="74" spans="1:20" ht="12.75">
      <c r="A74" s="4"/>
      <c r="B74" s="4"/>
      <c r="C74" s="4"/>
      <c r="D74" s="4"/>
      <c r="E74" s="4"/>
      <c r="F74" s="4"/>
      <c r="G74" s="4"/>
      <c r="H74" s="109"/>
      <c r="I74" s="109"/>
      <c r="J74" s="109"/>
      <c r="K74" s="4"/>
      <c r="L74" s="4"/>
      <c r="M74" s="4"/>
      <c r="N74" s="4"/>
      <c r="O74" s="4"/>
      <c r="P74" s="4"/>
      <c r="Q74" s="4"/>
      <c r="R74" s="109"/>
      <c r="S74" s="109"/>
      <c r="T74" s="109"/>
    </row>
    <row r="75" spans="1:20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03"/>
      <c r="S75" s="16"/>
      <c r="T75" s="16"/>
    </row>
    <row r="76" spans="1:20" ht="12.75">
      <c r="A76" s="16"/>
      <c r="B76" s="16"/>
      <c r="C76" s="16"/>
      <c r="D76" s="16"/>
      <c r="E76" s="16"/>
      <c r="F76" s="16"/>
      <c r="G76" s="16"/>
      <c r="H76" s="16"/>
      <c r="I76" s="16" t="s">
        <v>23</v>
      </c>
      <c r="J76" s="16"/>
      <c r="K76" s="16"/>
      <c r="L76" s="16"/>
      <c r="M76" s="16"/>
      <c r="N76" s="16"/>
      <c r="O76" s="16"/>
      <c r="P76" s="16"/>
      <c r="Q76" s="16"/>
      <c r="R76" s="103"/>
      <c r="S76" s="16"/>
      <c r="T76" s="16"/>
    </row>
  </sheetData>
  <sheetProtection/>
  <mergeCells count="2">
    <mergeCell ref="E17:G17"/>
    <mergeCell ref="E20:G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PageLayoutView="0" workbookViewId="0" topLeftCell="E13">
      <selection activeCell="U39" sqref="U39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5.8515625" style="0" customWidth="1"/>
    <col min="4" max="4" width="3.7109375" style="0" customWidth="1"/>
    <col min="8" max="8" width="11.7109375" style="0" bestFit="1" customWidth="1"/>
    <col min="9" max="9" width="10.7109375" style="0" bestFit="1" customWidth="1"/>
    <col min="10" max="10" width="12.421875" style="0" customWidth="1"/>
    <col min="11" max="11" width="9.7109375" style="0" customWidth="1"/>
    <col min="12" max="13" width="4.00390625" style="0" customWidth="1"/>
    <col min="14" max="14" width="10.7109375" style="0" customWidth="1"/>
    <col min="15" max="15" width="12.421875" style="0" customWidth="1"/>
    <col min="16" max="16" width="10.7109375" style="0" bestFit="1" customWidth="1"/>
    <col min="17" max="17" width="11.140625" style="0" bestFit="1" customWidth="1"/>
    <col min="18" max="18" width="11.140625" style="0" customWidth="1"/>
    <col min="19" max="19" width="9.7109375" style="0" bestFit="1" customWidth="1"/>
    <col min="20" max="20" width="12.00390625" style="0" customWidth="1"/>
    <col min="21" max="21" width="10.421875" style="0" customWidth="1"/>
    <col min="22" max="22" width="14.140625" style="0" customWidth="1"/>
    <col min="23" max="23" width="8.140625" style="0" customWidth="1"/>
    <col min="24" max="24" width="11.421875" style="0" customWidth="1"/>
    <col min="25" max="25" width="13.421875" style="0" customWidth="1"/>
  </cols>
  <sheetData>
    <row r="1" spans="8:27" ht="12.75">
      <c r="H1" s="1" t="s">
        <v>168</v>
      </c>
      <c r="I1" s="1"/>
      <c r="J1" s="1"/>
      <c r="K1" s="1"/>
      <c r="L1" s="1"/>
      <c r="Q1" s="101"/>
      <c r="R1" s="101"/>
      <c r="T1" s="101"/>
      <c r="U1" s="101"/>
      <c r="V1" s="144"/>
      <c r="X1" s="101"/>
      <c r="Y1" s="101"/>
      <c r="Z1" s="101"/>
      <c r="AA1" s="101"/>
    </row>
    <row r="2" spans="17:27" ht="12.75">
      <c r="Q2" s="101"/>
      <c r="R2" s="101"/>
      <c r="T2" s="104" t="s">
        <v>337</v>
      </c>
      <c r="U2" s="101"/>
      <c r="V2" s="144"/>
      <c r="X2" s="101"/>
      <c r="Y2" s="101"/>
      <c r="Z2" s="101"/>
      <c r="AA2" s="101"/>
    </row>
    <row r="3" spans="17:27" ht="13.5" thickBot="1">
      <c r="Q3" s="101"/>
      <c r="R3" s="101"/>
      <c r="T3" s="101"/>
      <c r="U3" s="101"/>
      <c r="V3" s="144"/>
      <c r="X3" s="101"/>
      <c r="Y3" s="101"/>
      <c r="Z3" s="101"/>
      <c r="AA3" s="101"/>
    </row>
    <row r="4" spans="1:27" s="1" customFormat="1" ht="13.5" thickTop="1">
      <c r="A4" s="67" t="s">
        <v>24</v>
      </c>
      <c r="B4" s="47" t="s">
        <v>25</v>
      </c>
      <c r="C4" s="47" t="s">
        <v>26</v>
      </c>
      <c r="D4" s="47" t="s">
        <v>24</v>
      </c>
      <c r="E4" s="47" t="s">
        <v>27</v>
      </c>
      <c r="F4" s="47"/>
      <c r="G4" s="47" t="s">
        <v>407</v>
      </c>
      <c r="H4" s="47"/>
      <c r="I4" s="47"/>
      <c r="J4" s="47"/>
      <c r="K4" s="47"/>
      <c r="L4" s="47"/>
      <c r="M4" s="47"/>
      <c r="N4" s="47"/>
      <c r="O4" s="244"/>
      <c r="P4" s="67" t="s">
        <v>28</v>
      </c>
      <c r="Q4" s="168"/>
      <c r="R4" s="168"/>
      <c r="S4" s="47"/>
      <c r="T4" s="168"/>
      <c r="U4" s="168"/>
      <c r="V4" s="145"/>
      <c r="X4" s="104"/>
      <c r="Y4" s="104"/>
      <c r="Z4" s="104"/>
      <c r="AA4" s="104"/>
    </row>
    <row r="5" spans="1:27" s="1" customFormat="1" ht="13.5" thickBot="1">
      <c r="A5" s="112" t="s">
        <v>29</v>
      </c>
      <c r="B5" s="49" t="s">
        <v>29</v>
      </c>
      <c r="C5" s="49" t="s">
        <v>30</v>
      </c>
      <c r="D5" s="49" t="s">
        <v>31</v>
      </c>
      <c r="E5" s="49" t="s">
        <v>31</v>
      </c>
      <c r="F5" s="49" t="s">
        <v>32</v>
      </c>
      <c r="G5" s="49"/>
      <c r="H5" s="49" t="s">
        <v>33</v>
      </c>
      <c r="I5" s="49" t="s">
        <v>34</v>
      </c>
      <c r="J5" s="49" t="s">
        <v>35</v>
      </c>
      <c r="K5" s="49" t="s">
        <v>36</v>
      </c>
      <c r="L5" s="49" t="s">
        <v>134</v>
      </c>
      <c r="M5" s="49" t="s">
        <v>37</v>
      </c>
      <c r="N5" s="49" t="s">
        <v>66</v>
      </c>
      <c r="O5" s="193" t="s">
        <v>38</v>
      </c>
      <c r="P5" s="112" t="s">
        <v>39</v>
      </c>
      <c r="Q5" s="113" t="s">
        <v>388</v>
      </c>
      <c r="R5" s="113"/>
      <c r="S5" s="49" t="s">
        <v>194</v>
      </c>
      <c r="T5" s="113" t="s">
        <v>64</v>
      </c>
      <c r="U5" s="113" t="s">
        <v>65</v>
      </c>
      <c r="V5" s="410" t="s">
        <v>38</v>
      </c>
      <c r="X5" s="104"/>
      <c r="Y5" s="104"/>
      <c r="Z5" s="104"/>
      <c r="AA5" s="104"/>
    </row>
    <row r="6" spans="1:27" ht="13.5" thickTop="1">
      <c r="A6" s="28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1"/>
      <c r="P6" s="285"/>
      <c r="Q6" s="411"/>
      <c r="R6" s="111"/>
      <c r="S6" s="14"/>
      <c r="T6" s="111"/>
      <c r="U6" s="111"/>
      <c r="V6" s="412"/>
      <c r="X6" s="101"/>
      <c r="Y6" s="101"/>
      <c r="Z6" s="101"/>
      <c r="AA6" s="101"/>
    </row>
    <row r="7" spans="1:27" s="1" customFormat="1" ht="12.75">
      <c r="A7" s="69"/>
      <c r="B7" s="45"/>
      <c r="C7" s="45" t="s">
        <v>40</v>
      </c>
      <c r="D7" s="45" t="s">
        <v>100</v>
      </c>
      <c r="E7" s="45"/>
      <c r="F7" s="45"/>
      <c r="G7" s="45"/>
      <c r="H7" s="38">
        <f>SUM(H8,H10,H11,H9)</f>
        <v>205816402</v>
      </c>
      <c r="I7" s="38">
        <f>SUM(I8,I9,I10,I11)</f>
        <v>45384078</v>
      </c>
      <c r="J7" s="38">
        <f>SUM(J8,J9,J10,J11)</f>
        <v>26316000</v>
      </c>
      <c r="K7" s="38">
        <f>SUM(K8,K9,K10,K11)</f>
        <v>0</v>
      </c>
      <c r="L7" s="38">
        <f>SUM(L8,L9,L10,L11)</f>
        <v>0</v>
      </c>
      <c r="M7" s="38">
        <f>SUM(M8,M9,M10,M11)</f>
        <v>0</v>
      </c>
      <c r="N7" s="38">
        <v>0</v>
      </c>
      <c r="O7" s="105">
        <f aca="true" t="shared" si="0" ref="O7:U7">SUM(O8,O9,O10,O11)</f>
        <v>277516480</v>
      </c>
      <c r="P7" s="405">
        <f t="shared" si="0"/>
        <v>3500000</v>
      </c>
      <c r="Q7" s="404">
        <f t="shared" si="0"/>
        <v>174421953</v>
      </c>
      <c r="R7" s="404">
        <f t="shared" si="0"/>
        <v>23152580</v>
      </c>
      <c r="S7" s="404">
        <f t="shared" si="0"/>
        <v>0</v>
      </c>
      <c r="T7" s="404">
        <f t="shared" si="0"/>
        <v>63283527</v>
      </c>
      <c r="U7" s="404">
        <f t="shared" si="0"/>
        <v>13158420</v>
      </c>
      <c r="V7" s="147">
        <f>SUM(P7:U7)</f>
        <v>277516480</v>
      </c>
      <c r="W7" s="66"/>
      <c r="X7" s="104"/>
      <c r="Y7" s="104"/>
      <c r="Z7" s="104"/>
      <c r="AA7" s="104"/>
    </row>
    <row r="8" spans="1:27" ht="12.75">
      <c r="A8" s="80"/>
      <c r="B8" s="44"/>
      <c r="C8" s="44"/>
      <c r="D8" s="44"/>
      <c r="E8" s="44" t="s">
        <v>93</v>
      </c>
      <c r="F8" s="44"/>
      <c r="G8" s="44"/>
      <c r="H8" s="55">
        <v>139262402</v>
      </c>
      <c r="I8" s="55">
        <v>31743078</v>
      </c>
      <c r="J8" s="55">
        <v>12373000</v>
      </c>
      <c r="K8" s="55"/>
      <c r="L8" s="55"/>
      <c r="M8" s="55"/>
      <c r="N8" s="55"/>
      <c r="O8" s="402">
        <f>SUM(H8:N8)</f>
        <v>183378480</v>
      </c>
      <c r="P8" s="406"/>
      <c r="Q8" s="61">
        <v>143876053</v>
      </c>
      <c r="R8" s="61"/>
      <c r="S8" s="55"/>
      <c r="T8" s="61">
        <v>39502427</v>
      </c>
      <c r="U8" s="61"/>
      <c r="V8" s="422">
        <f>SUM(P8:U8)</f>
        <v>183378480</v>
      </c>
      <c r="W8" s="107"/>
      <c r="X8" s="101"/>
      <c r="Y8" s="101"/>
      <c r="Z8" s="101"/>
      <c r="AA8" s="101"/>
    </row>
    <row r="9" spans="1:27" ht="12.75">
      <c r="A9" s="80"/>
      <c r="B9" s="44"/>
      <c r="C9" s="44"/>
      <c r="D9" s="44"/>
      <c r="E9" s="44" t="s">
        <v>103</v>
      </c>
      <c r="F9" s="44"/>
      <c r="G9" s="44"/>
      <c r="H9">
        <v>41596000</v>
      </c>
      <c r="I9" s="55">
        <v>8521000</v>
      </c>
      <c r="J9" s="55">
        <v>7710000</v>
      </c>
      <c r="K9" s="55"/>
      <c r="L9" s="55"/>
      <c r="M9" s="55"/>
      <c r="N9" s="55"/>
      <c r="O9" s="402">
        <f>SUM(H9:N9)</f>
        <v>57827000</v>
      </c>
      <c r="P9" s="406">
        <v>3500000</v>
      </c>
      <c r="Q9" s="403">
        <v>30545900</v>
      </c>
      <c r="R9" s="61"/>
      <c r="S9" s="55"/>
      <c r="T9" s="61">
        <v>23781100</v>
      </c>
      <c r="U9" s="61"/>
      <c r="V9" s="422">
        <f>SUM(P9:U9)</f>
        <v>57827000</v>
      </c>
      <c r="W9" s="107"/>
      <c r="X9" s="101"/>
      <c r="Y9" s="101"/>
      <c r="Z9" s="101"/>
      <c r="AA9" s="101"/>
    </row>
    <row r="10" spans="1:27" ht="12.75">
      <c r="A10" s="80"/>
      <c r="B10" s="44"/>
      <c r="C10" s="44"/>
      <c r="D10" s="44"/>
      <c r="E10" s="44" t="s">
        <v>101</v>
      </c>
      <c r="F10" s="44"/>
      <c r="G10" s="44"/>
      <c r="H10" s="55">
        <v>10454000</v>
      </c>
      <c r="I10" s="55">
        <v>2162000</v>
      </c>
      <c r="J10" s="55">
        <v>2103000</v>
      </c>
      <c r="K10" s="55"/>
      <c r="L10" s="55"/>
      <c r="M10" s="55"/>
      <c r="N10" s="55"/>
      <c r="O10" s="402">
        <f>SUM(H10:N10)</f>
        <v>14719000</v>
      </c>
      <c r="P10" s="406"/>
      <c r="Q10" s="403"/>
      <c r="R10" s="61">
        <v>10421156</v>
      </c>
      <c r="S10" s="55"/>
      <c r="T10" s="61"/>
      <c r="U10" s="61">
        <v>4297844</v>
      </c>
      <c r="V10" s="422">
        <f>SUM(P10:U10)</f>
        <v>14719000</v>
      </c>
      <c r="W10" s="107"/>
      <c r="X10" s="101"/>
      <c r="Y10" s="101"/>
      <c r="Z10" s="101"/>
      <c r="AA10" s="101"/>
    </row>
    <row r="11" spans="1:27" ht="12.75">
      <c r="A11" s="80"/>
      <c r="B11" s="44"/>
      <c r="C11" s="44"/>
      <c r="D11" s="44"/>
      <c r="E11" s="44" t="s">
        <v>102</v>
      </c>
      <c r="F11" s="44"/>
      <c r="G11" s="44"/>
      <c r="H11" s="55">
        <v>14504000</v>
      </c>
      <c r="I11" s="55">
        <v>2958000</v>
      </c>
      <c r="J11" s="55">
        <v>4130000</v>
      </c>
      <c r="K11" s="55"/>
      <c r="L11" s="55"/>
      <c r="M11" s="55"/>
      <c r="N11" s="55"/>
      <c r="O11" s="402">
        <f>SUM(H11:N11)</f>
        <v>21592000</v>
      </c>
      <c r="P11" s="406"/>
      <c r="Q11" s="403"/>
      <c r="R11" s="61">
        <v>12731424</v>
      </c>
      <c r="S11" s="55"/>
      <c r="T11" s="61"/>
      <c r="U11" s="61">
        <v>8860576</v>
      </c>
      <c r="V11" s="422">
        <f>SUM(P11:U11)</f>
        <v>21592000</v>
      </c>
      <c r="W11" s="107"/>
      <c r="X11" s="101"/>
      <c r="Y11" s="101"/>
      <c r="Z11" s="101"/>
      <c r="AA11" s="101"/>
    </row>
    <row r="12" spans="1:27" ht="12.75">
      <c r="A12" s="80"/>
      <c r="B12" s="44"/>
      <c r="C12" s="44"/>
      <c r="D12" s="44"/>
      <c r="E12" s="44"/>
      <c r="F12" s="44"/>
      <c r="G12" s="44"/>
      <c r="H12" s="55"/>
      <c r="I12" s="55"/>
      <c r="J12" s="55"/>
      <c r="K12" s="55"/>
      <c r="L12" s="55"/>
      <c r="M12" s="55"/>
      <c r="N12" s="55"/>
      <c r="O12" s="402"/>
      <c r="P12" s="406"/>
      <c r="Q12" s="403"/>
      <c r="R12" s="61"/>
      <c r="S12" s="55"/>
      <c r="T12" s="61"/>
      <c r="U12" s="61"/>
      <c r="V12" s="146"/>
      <c r="W12" s="107"/>
      <c r="X12" s="101"/>
      <c r="Y12" s="101"/>
      <c r="Z12" s="101"/>
      <c r="AA12" s="101"/>
    </row>
    <row r="13" spans="1:27" s="1" customFormat="1" ht="12.75">
      <c r="A13" s="69"/>
      <c r="B13" s="45"/>
      <c r="C13" s="45" t="s">
        <v>10</v>
      </c>
      <c r="D13" s="45" t="s">
        <v>391</v>
      </c>
      <c r="E13" s="45"/>
      <c r="F13" s="45"/>
      <c r="G13" s="45"/>
      <c r="H13" s="38">
        <v>36622000</v>
      </c>
      <c r="I13" s="38">
        <v>7197000</v>
      </c>
      <c r="J13" s="38">
        <v>7908000</v>
      </c>
      <c r="K13" s="38"/>
      <c r="L13" s="38"/>
      <c r="M13" s="38"/>
      <c r="N13" s="38"/>
      <c r="O13" s="105">
        <f>SUM(H13:N13)</f>
        <v>51727000</v>
      </c>
      <c r="P13" s="405"/>
      <c r="Q13" s="37">
        <v>19946144</v>
      </c>
      <c r="R13" s="37">
        <v>7293856</v>
      </c>
      <c r="S13" s="38"/>
      <c r="T13" s="37">
        <v>14186847</v>
      </c>
      <c r="U13" s="37">
        <v>10300153</v>
      </c>
      <c r="V13" s="147">
        <f>SUM(P13:U13)</f>
        <v>51727000</v>
      </c>
      <c r="W13" s="107"/>
      <c r="X13" s="104"/>
      <c r="Y13" s="104"/>
      <c r="Z13" s="104"/>
      <c r="AA13" s="104"/>
    </row>
    <row r="14" spans="1:27" ht="12.75">
      <c r="A14" s="80"/>
      <c r="B14" s="44"/>
      <c r="C14" s="44"/>
      <c r="D14" s="44"/>
      <c r="E14" s="44"/>
      <c r="F14" s="44"/>
      <c r="G14" s="44"/>
      <c r="H14" s="55"/>
      <c r="I14" s="55"/>
      <c r="J14" s="55"/>
      <c r="K14" s="55"/>
      <c r="L14" s="55"/>
      <c r="M14" s="55"/>
      <c r="N14" s="55"/>
      <c r="O14" s="402"/>
      <c r="P14" s="406"/>
      <c r="Q14" s="403"/>
      <c r="R14" s="61"/>
      <c r="S14" s="55"/>
      <c r="T14" s="61">
        <v>0</v>
      </c>
      <c r="U14" s="61">
        <v>0</v>
      </c>
      <c r="V14" s="146">
        <v>0</v>
      </c>
      <c r="W14" s="107"/>
      <c r="X14" s="101"/>
      <c r="Y14" s="101"/>
      <c r="Z14" s="101"/>
      <c r="AA14" s="101"/>
    </row>
    <row r="15" spans="1:27" ht="12.75">
      <c r="A15" s="80"/>
      <c r="B15" s="44"/>
      <c r="C15" s="44"/>
      <c r="D15" s="44"/>
      <c r="E15" s="44"/>
      <c r="F15" s="44"/>
      <c r="G15" s="44"/>
      <c r="H15" s="55"/>
      <c r="I15" s="55"/>
      <c r="J15" s="55"/>
      <c r="K15" s="55"/>
      <c r="L15" s="55"/>
      <c r="M15" s="55"/>
      <c r="N15" s="55"/>
      <c r="O15" s="402"/>
      <c r="P15" s="406"/>
      <c r="Q15" s="403"/>
      <c r="R15" s="61"/>
      <c r="S15" s="55"/>
      <c r="T15" s="61"/>
      <c r="U15" s="61"/>
      <c r="V15" s="146"/>
      <c r="W15" s="107"/>
      <c r="X15" s="101"/>
      <c r="Y15" s="101"/>
      <c r="Z15" s="101"/>
      <c r="AA15" s="101"/>
    </row>
    <row r="16" spans="1:27" s="1" customFormat="1" ht="12.75">
      <c r="A16" s="69"/>
      <c r="B16" s="45"/>
      <c r="C16" s="45" t="s">
        <v>9</v>
      </c>
      <c r="D16" s="45" t="s">
        <v>42</v>
      </c>
      <c r="E16" s="45"/>
      <c r="F16" s="45"/>
      <c r="G16" s="45"/>
      <c r="H16" s="38">
        <f>SUM(H23,H24,H18,H19,H20,H21,H22)</f>
        <v>108033000</v>
      </c>
      <c r="I16" s="38">
        <f>SUM(I23,I24,I18,I19,I20,I21,I22)</f>
        <v>24264000</v>
      </c>
      <c r="J16" s="38">
        <f>SUM(J23,J24,J18,J19,J20,J21,J22)</f>
        <v>64831000</v>
      </c>
      <c r="K16" s="38">
        <f>SUM(K18:K24)</f>
        <v>0</v>
      </c>
      <c r="L16" s="38">
        <f>SUM(L18:L24)</f>
        <v>0</v>
      </c>
      <c r="M16" s="38">
        <f>SUM(M18:M24)</f>
        <v>0</v>
      </c>
      <c r="N16" s="38">
        <f>SUM(N18:N24)</f>
        <v>0</v>
      </c>
      <c r="O16" s="105">
        <f>SUM(H16:N16)</f>
        <v>197128000</v>
      </c>
      <c r="P16" s="405">
        <f aca="true" t="shared" si="1" ref="P16:U16">SUM(P18:P24)</f>
        <v>42466000</v>
      </c>
      <c r="Q16" s="404">
        <f t="shared" si="1"/>
        <v>39117863</v>
      </c>
      <c r="R16" s="404">
        <f t="shared" si="1"/>
        <v>16020337</v>
      </c>
      <c r="S16" s="404">
        <f t="shared" si="1"/>
        <v>1600000</v>
      </c>
      <c r="T16" s="404">
        <f t="shared" si="1"/>
        <v>87195606</v>
      </c>
      <c r="U16" s="404">
        <f t="shared" si="1"/>
        <v>10728194</v>
      </c>
      <c r="V16" s="147">
        <f>SUM(P16:U16)</f>
        <v>197128000</v>
      </c>
      <c r="W16" s="107"/>
      <c r="X16" s="104"/>
      <c r="Y16" s="104"/>
      <c r="Z16" s="104"/>
      <c r="AA16" s="104"/>
    </row>
    <row r="17" spans="1:27" ht="12.75">
      <c r="A17" s="80"/>
      <c r="B17" s="44"/>
      <c r="C17" s="44"/>
      <c r="D17" s="44"/>
      <c r="E17" s="44"/>
      <c r="F17" s="44"/>
      <c r="G17" s="44"/>
      <c r="H17" s="55"/>
      <c r="I17" s="55"/>
      <c r="J17" s="55"/>
      <c r="K17" s="55"/>
      <c r="L17" s="55"/>
      <c r="M17" s="55"/>
      <c r="N17" s="55"/>
      <c r="O17" s="402">
        <v>0</v>
      </c>
      <c r="P17" s="406"/>
      <c r="Q17" s="403"/>
      <c r="R17" s="61"/>
      <c r="S17" s="55"/>
      <c r="T17" s="61">
        <v>0</v>
      </c>
      <c r="U17" s="61">
        <v>0</v>
      </c>
      <c r="V17" s="146"/>
      <c r="W17" s="107"/>
      <c r="X17" s="101"/>
      <c r="Y17" s="101"/>
      <c r="Z17" s="101"/>
      <c r="AA17" s="101"/>
    </row>
    <row r="18" spans="1:27" ht="12.75">
      <c r="A18" s="80"/>
      <c r="B18" s="44"/>
      <c r="C18" s="44"/>
      <c r="D18" s="44"/>
      <c r="E18" s="44" t="s">
        <v>43</v>
      </c>
      <c r="F18" s="44"/>
      <c r="G18" s="44"/>
      <c r="H18" s="55">
        <v>30338000</v>
      </c>
      <c r="I18" s="55">
        <v>8480000</v>
      </c>
      <c r="J18" s="55">
        <v>19032000</v>
      </c>
      <c r="K18" s="55"/>
      <c r="L18" s="55"/>
      <c r="M18" s="55"/>
      <c r="N18" s="55"/>
      <c r="O18" s="402">
        <f>SUM(H18:N18)</f>
        <v>57850000</v>
      </c>
      <c r="P18" s="406">
        <v>8725000</v>
      </c>
      <c r="Q18" s="403">
        <v>4360000</v>
      </c>
      <c r="R18" s="61"/>
      <c r="S18" s="55"/>
      <c r="T18" s="61">
        <v>44765000</v>
      </c>
      <c r="U18" s="61"/>
      <c r="V18" s="146">
        <f>SUM(P18:U18)</f>
        <v>57850000</v>
      </c>
      <c r="W18" s="107"/>
      <c r="X18" s="101"/>
      <c r="Y18" s="101"/>
      <c r="Z18" s="101"/>
      <c r="AA18" s="101"/>
    </row>
    <row r="19" spans="1:27" ht="12.75">
      <c r="A19" s="80"/>
      <c r="B19" s="44"/>
      <c r="C19" s="44"/>
      <c r="D19" s="44"/>
      <c r="E19" s="44" t="s">
        <v>44</v>
      </c>
      <c r="F19" s="44"/>
      <c r="G19" s="44"/>
      <c r="H19" s="55">
        <v>6071000</v>
      </c>
      <c r="I19" s="55">
        <v>1223000</v>
      </c>
      <c r="J19" s="55">
        <v>37766000</v>
      </c>
      <c r="K19" s="55"/>
      <c r="L19" s="55"/>
      <c r="M19" s="55"/>
      <c r="N19" s="55"/>
      <c r="O19" s="402">
        <f aca="true" t="shared" si="2" ref="O19:O24">SUM(H19:N19)</f>
        <v>45060000</v>
      </c>
      <c r="P19" s="406">
        <v>25821000</v>
      </c>
      <c r="Q19" s="403">
        <v>9411200</v>
      </c>
      <c r="R19" s="61"/>
      <c r="S19" s="55"/>
      <c r="T19" s="61">
        <v>9827800</v>
      </c>
      <c r="U19" s="61"/>
      <c r="V19" s="146">
        <f aca="true" t="shared" si="3" ref="V19:V24">SUM(P19:U19)</f>
        <v>45060000</v>
      </c>
      <c r="W19" s="107"/>
      <c r="X19" s="101"/>
      <c r="Y19" s="101"/>
      <c r="Z19" s="101"/>
      <c r="AA19" s="101"/>
    </row>
    <row r="20" spans="1:27" ht="12.75">
      <c r="A20" s="80"/>
      <c r="B20" s="44"/>
      <c r="C20" s="44"/>
      <c r="D20" s="44"/>
      <c r="E20" s="44" t="s">
        <v>80</v>
      </c>
      <c r="F20" s="44"/>
      <c r="G20" s="44"/>
      <c r="H20" s="55">
        <v>32016000</v>
      </c>
      <c r="I20" s="55">
        <v>6523000</v>
      </c>
      <c r="J20" s="55">
        <v>1334000</v>
      </c>
      <c r="K20" s="55"/>
      <c r="L20" s="55"/>
      <c r="M20" s="55"/>
      <c r="N20" s="55"/>
      <c r="O20" s="402">
        <f t="shared" si="2"/>
        <v>39873000</v>
      </c>
      <c r="P20" s="406">
        <v>2520000</v>
      </c>
      <c r="Q20" s="403">
        <v>13496664</v>
      </c>
      <c r="R20" s="61"/>
      <c r="S20" s="55"/>
      <c r="T20" s="61">
        <v>23856336</v>
      </c>
      <c r="U20" s="61"/>
      <c r="V20" s="146">
        <f t="shared" si="3"/>
        <v>39873000</v>
      </c>
      <c r="W20" s="107"/>
      <c r="X20" s="101"/>
      <c r="Y20" s="101"/>
      <c r="Z20" s="101"/>
      <c r="AA20" s="101"/>
    </row>
    <row r="21" spans="1:27" ht="12.75">
      <c r="A21" s="80"/>
      <c r="B21" s="44"/>
      <c r="C21" s="44"/>
      <c r="D21" s="44"/>
      <c r="E21" s="44" t="s">
        <v>95</v>
      </c>
      <c r="F21" s="44"/>
      <c r="G21" s="44"/>
      <c r="H21" s="55">
        <v>11233000</v>
      </c>
      <c r="I21" s="55">
        <v>2338000</v>
      </c>
      <c r="J21" s="55">
        <v>2057000</v>
      </c>
      <c r="K21" s="55"/>
      <c r="L21" s="55"/>
      <c r="M21" s="55"/>
      <c r="N21" s="55"/>
      <c r="O21" s="402">
        <f t="shared" si="2"/>
        <v>15628000</v>
      </c>
      <c r="P21" s="406">
        <v>2640000</v>
      </c>
      <c r="Q21" s="403"/>
      <c r="R21" s="61">
        <v>8103336</v>
      </c>
      <c r="S21" s="55"/>
      <c r="T21" s="61"/>
      <c r="U21" s="61">
        <v>4884664</v>
      </c>
      <c r="V21" s="146">
        <f t="shared" si="3"/>
        <v>15628000</v>
      </c>
      <c r="W21" s="107"/>
      <c r="X21" s="101"/>
      <c r="Y21" s="101"/>
      <c r="Z21" s="101"/>
      <c r="AA21" s="101"/>
    </row>
    <row r="22" spans="1:27" ht="12.75">
      <c r="A22" s="80"/>
      <c r="B22" s="44"/>
      <c r="C22" s="44"/>
      <c r="D22" s="44"/>
      <c r="E22" s="44" t="s">
        <v>94</v>
      </c>
      <c r="F22" s="44"/>
      <c r="G22" s="44"/>
      <c r="H22" s="55">
        <v>7546000</v>
      </c>
      <c r="I22" s="55">
        <v>1524000</v>
      </c>
      <c r="J22" s="55">
        <v>562000</v>
      </c>
      <c r="K22" s="55"/>
      <c r="L22" s="55"/>
      <c r="M22" s="55"/>
      <c r="N22" s="55"/>
      <c r="O22" s="402">
        <f t="shared" si="2"/>
        <v>9632000</v>
      </c>
      <c r="P22" s="406">
        <v>1200000</v>
      </c>
      <c r="Q22" s="403"/>
      <c r="R22" s="61"/>
      <c r="S22" s="55">
        <v>1600000</v>
      </c>
      <c r="T22" s="61">
        <v>4095674</v>
      </c>
      <c r="U22" s="61">
        <v>2736326</v>
      </c>
      <c r="V22" s="146">
        <f t="shared" si="3"/>
        <v>9632000</v>
      </c>
      <c r="W22" s="107"/>
      <c r="X22" s="101"/>
      <c r="Y22" s="101"/>
      <c r="Z22" s="101"/>
      <c r="AA22" s="101"/>
    </row>
    <row r="23" spans="1:27" ht="12.75">
      <c r="A23" s="80"/>
      <c r="B23" s="44"/>
      <c r="C23" s="44"/>
      <c r="D23" s="44"/>
      <c r="E23" s="44" t="s">
        <v>77</v>
      </c>
      <c r="F23" s="44"/>
      <c r="G23" s="44"/>
      <c r="H23" s="55">
        <v>13729000</v>
      </c>
      <c r="I23" s="55">
        <v>2822000</v>
      </c>
      <c r="J23" s="55">
        <v>2325000</v>
      </c>
      <c r="K23" s="55"/>
      <c r="L23" s="55"/>
      <c r="M23" s="55"/>
      <c r="N23" s="55"/>
      <c r="O23" s="402">
        <f t="shared" si="2"/>
        <v>18876000</v>
      </c>
      <c r="P23" s="406">
        <v>1560000</v>
      </c>
      <c r="Q23" s="403">
        <v>6035005</v>
      </c>
      <c r="R23" s="61">
        <v>4031995</v>
      </c>
      <c r="S23" s="55"/>
      <c r="T23" s="61">
        <v>4345659</v>
      </c>
      <c r="U23" s="61">
        <v>2903341</v>
      </c>
      <c r="V23" s="146">
        <f t="shared" si="3"/>
        <v>18876000</v>
      </c>
      <c r="W23" s="107"/>
      <c r="X23" s="101"/>
      <c r="Y23" s="101"/>
      <c r="Z23" s="101"/>
      <c r="AA23" s="101"/>
    </row>
    <row r="24" spans="1:27" ht="12.75">
      <c r="A24" s="80"/>
      <c r="B24" s="44"/>
      <c r="C24" s="44"/>
      <c r="D24" s="44"/>
      <c r="E24" s="44" t="s">
        <v>84</v>
      </c>
      <c r="F24" s="44"/>
      <c r="G24" s="44"/>
      <c r="H24" s="55">
        <v>7100000</v>
      </c>
      <c r="I24" s="55">
        <v>1354000</v>
      </c>
      <c r="J24" s="55">
        <v>1755000</v>
      </c>
      <c r="K24" s="55"/>
      <c r="L24" s="55"/>
      <c r="M24" s="55"/>
      <c r="N24" s="55"/>
      <c r="O24" s="402">
        <f t="shared" si="2"/>
        <v>10209000</v>
      </c>
      <c r="P24" s="406"/>
      <c r="Q24" s="403">
        <v>5814994</v>
      </c>
      <c r="R24" s="61">
        <v>3885006</v>
      </c>
      <c r="S24" s="55"/>
      <c r="T24" s="61">
        <v>305137</v>
      </c>
      <c r="U24" s="61">
        <v>203863</v>
      </c>
      <c r="V24" s="146">
        <f t="shared" si="3"/>
        <v>10209000</v>
      </c>
      <c r="W24" s="107"/>
      <c r="X24" s="101"/>
      <c r="Y24" s="101"/>
      <c r="Z24" s="101"/>
      <c r="AA24" s="101"/>
    </row>
    <row r="25" spans="1:27" ht="12.75">
      <c r="A25" s="80"/>
      <c r="B25" s="44"/>
      <c r="C25" s="44"/>
      <c r="D25" s="44"/>
      <c r="E25" s="44"/>
      <c r="F25" s="44"/>
      <c r="G25" s="44"/>
      <c r="H25" s="55"/>
      <c r="I25" s="55"/>
      <c r="J25" s="55"/>
      <c r="K25" s="55"/>
      <c r="L25" s="55"/>
      <c r="M25" s="55"/>
      <c r="N25" s="55"/>
      <c r="O25" s="402"/>
      <c r="P25" s="406"/>
      <c r="Q25" s="403"/>
      <c r="R25" s="61"/>
      <c r="S25" s="55"/>
      <c r="T25" s="61"/>
      <c r="U25" s="61"/>
      <c r="V25" s="146"/>
      <c r="W25" s="107"/>
      <c r="X25" s="101"/>
      <c r="Y25" s="101"/>
      <c r="Z25" s="101"/>
      <c r="AA25" s="101"/>
    </row>
    <row r="26" spans="1:27" s="1" customFormat="1" ht="12.75">
      <c r="A26" s="69"/>
      <c r="B26" s="45"/>
      <c r="C26" s="45" t="s">
        <v>12</v>
      </c>
      <c r="D26" s="45" t="s">
        <v>5</v>
      </c>
      <c r="E26" s="45"/>
      <c r="F26" s="45"/>
      <c r="G26" s="45"/>
      <c r="H26" s="38">
        <f>SUM(H27,H28,H29,H30)</f>
        <v>0</v>
      </c>
      <c r="I26" s="38">
        <f aca="true" t="shared" si="4" ref="I26:N26">SUM(I27,I28,I29,I30)</f>
        <v>0</v>
      </c>
      <c r="J26" s="38">
        <f t="shared" si="4"/>
        <v>3449000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8">
        <f t="shared" si="4"/>
        <v>2430000</v>
      </c>
      <c r="O26" s="105">
        <f>SUM(H26,I26,N26,M26,L26,K26,J26)</f>
        <v>5879000</v>
      </c>
      <c r="P26" s="405">
        <f aca="true" t="shared" si="5" ref="P26:U26">SUM(P27,P28,P29,P30)</f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3337000</v>
      </c>
      <c r="U26" s="79">
        <f t="shared" si="5"/>
        <v>2542000</v>
      </c>
      <c r="V26" s="147">
        <f>SUM(V27,V28,V30)</f>
        <v>5879000</v>
      </c>
      <c r="W26" s="66"/>
      <c r="X26" s="104"/>
      <c r="Y26" s="104"/>
      <c r="Z26" s="104"/>
      <c r="AA26" s="104"/>
    </row>
    <row r="27" spans="1:27" ht="12.75">
      <c r="A27" s="80"/>
      <c r="B27" s="44"/>
      <c r="C27" s="44"/>
      <c r="D27" s="44"/>
      <c r="E27" s="44"/>
      <c r="F27" s="44" t="s">
        <v>96</v>
      </c>
      <c r="G27" s="44" t="s">
        <v>195</v>
      </c>
      <c r="H27" s="55"/>
      <c r="I27" s="55"/>
      <c r="J27" s="55">
        <v>2149000</v>
      </c>
      <c r="K27" s="55"/>
      <c r="L27" s="55"/>
      <c r="M27" s="55"/>
      <c r="N27" s="55"/>
      <c r="O27" s="402">
        <f>SUM(H27,I27,J27,K27,L27,M27,N27)</f>
        <v>2149000</v>
      </c>
      <c r="P27" s="406"/>
      <c r="Q27" s="403"/>
      <c r="R27" s="61"/>
      <c r="S27" s="55"/>
      <c r="T27" s="61">
        <v>2149000</v>
      </c>
      <c r="U27" s="61"/>
      <c r="V27" s="146">
        <f>SUM(P27,Q27,R27,S27,T27,U27)</f>
        <v>2149000</v>
      </c>
      <c r="W27" s="107"/>
      <c r="X27" s="101"/>
      <c r="Y27" s="101"/>
      <c r="Z27" s="101"/>
      <c r="AA27" s="101"/>
    </row>
    <row r="28" spans="1:27" ht="12.75">
      <c r="A28" s="80"/>
      <c r="B28" s="44"/>
      <c r="C28" s="44"/>
      <c r="D28" s="44"/>
      <c r="E28" s="44"/>
      <c r="F28" s="44" t="s">
        <v>171</v>
      </c>
      <c r="G28" s="44"/>
      <c r="H28" s="55"/>
      <c r="I28" s="55"/>
      <c r="J28" s="55">
        <v>1300000</v>
      </c>
      <c r="K28" s="55"/>
      <c r="L28" s="55"/>
      <c r="M28" s="55"/>
      <c r="N28" s="55"/>
      <c r="O28" s="402">
        <f>SUM(H28,I28,J28,K28,L28,M28,N28)</f>
        <v>1300000</v>
      </c>
      <c r="P28" s="406"/>
      <c r="Q28" s="403"/>
      <c r="R28" s="61"/>
      <c r="S28" s="55"/>
      <c r="T28" s="61">
        <v>1188000</v>
      </c>
      <c r="U28" s="61">
        <v>112000</v>
      </c>
      <c r="V28" s="146">
        <f>SUM(P28,Q28,R28,S28,T28,U28)</f>
        <v>1300000</v>
      </c>
      <c r="W28" s="107"/>
      <c r="X28" s="101"/>
      <c r="Y28" s="101"/>
      <c r="Z28" s="101"/>
      <c r="AA28" s="101"/>
    </row>
    <row r="29" spans="1:27" ht="12.75">
      <c r="A29" s="413"/>
      <c r="B29" s="46"/>
      <c r="C29" s="46"/>
      <c r="D29" s="46"/>
      <c r="E29" s="46"/>
      <c r="F29" s="46" t="s">
        <v>428</v>
      </c>
      <c r="G29" s="46"/>
      <c r="H29" s="414"/>
      <c r="I29" s="414"/>
      <c r="J29" s="414"/>
      <c r="K29" s="414"/>
      <c r="L29" s="414"/>
      <c r="M29" s="414"/>
      <c r="N29" s="414"/>
      <c r="O29" s="402">
        <f>SUM(H29,I29,J29,K29,L29,M29,N29)</f>
        <v>0</v>
      </c>
      <c r="P29" s="662"/>
      <c r="Q29" s="663"/>
      <c r="R29" s="62"/>
      <c r="S29" s="414"/>
      <c r="T29" s="62"/>
      <c r="U29" s="61"/>
      <c r="V29" s="146">
        <f>SUM(P29,Q29,R29,S29,T29,U29)</f>
        <v>0</v>
      </c>
      <c r="W29" s="107"/>
      <c r="X29" s="101"/>
      <c r="Y29" s="101"/>
      <c r="Z29" s="101"/>
      <c r="AA29" s="101"/>
    </row>
    <row r="30" spans="1:27" ht="13.5" thickBot="1">
      <c r="A30" s="413"/>
      <c r="B30" s="46"/>
      <c r="C30" s="46"/>
      <c r="D30" s="46"/>
      <c r="E30" s="46"/>
      <c r="F30" s="46" t="s">
        <v>196</v>
      </c>
      <c r="G30" s="46"/>
      <c r="H30" s="414"/>
      <c r="I30" s="414"/>
      <c r="J30" s="414"/>
      <c r="K30" s="414"/>
      <c r="L30" s="414"/>
      <c r="M30" s="414"/>
      <c r="N30" s="655">
        <v>2430000</v>
      </c>
      <c r="O30" s="656">
        <f>SUM(H30,I30,J30,K30,L30,M30,N30)</f>
        <v>2430000</v>
      </c>
      <c r="P30" s="657"/>
      <c r="Q30" s="658"/>
      <c r="R30" s="659"/>
      <c r="S30" s="655"/>
      <c r="T30" s="655"/>
      <c r="U30" s="659">
        <v>2430000</v>
      </c>
      <c r="V30" s="146">
        <f>SUM(P30,Q30,R30,S30,T30,U30)</f>
        <v>2430000</v>
      </c>
      <c r="W30" s="107"/>
      <c r="X30" s="101"/>
      <c r="Y30" s="101"/>
      <c r="Z30" s="101"/>
      <c r="AA30" s="101"/>
    </row>
    <row r="31" spans="1:27" s="1" customFormat="1" ht="14.25" thickBot="1" thickTop="1">
      <c r="A31" s="119" t="s">
        <v>45</v>
      </c>
      <c r="B31" s="64"/>
      <c r="C31" s="64"/>
      <c r="D31" s="64"/>
      <c r="E31" s="64"/>
      <c r="F31" s="64"/>
      <c r="G31" s="64"/>
      <c r="H31" s="416">
        <f>SUM(H26,H16,H13,H7)</f>
        <v>350471402</v>
      </c>
      <c r="I31" s="416">
        <f aca="true" t="shared" si="6" ref="I31:N31">SUM(I26,I16,I13,I7)</f>
        <v>76845078</v>
      </c>
      <c r="J31" s="416">
        <f t="shared" si="6"/>
        <v>102504000</v>
      </c>
      <c r="K31" s="416">
        <f t="shared" si="6"/>
        <v>0</v>
      </c>
      <c r="L31" s="416">
        <f t="shared" si="6"/>
        <v>0</v>
      </c>
      <c r="M31" s="416">
        <f t="shared" si="6"/>
        <v>0</v>
      </c>
      <c r="N31" s="416">
        <f t="shared" si="6"/>
        <v>2430000</v>
      </c>
      <c r="O31" s="93">
        <f>SUM(H31,I31,J31,K31,L31,M31,N31)</f>
        <v>532250480</v>
      </c>
      <c r="P31" s="417">
        <f aca="true" t="shared" si="7" ref="P31:U31">SUM(P26,P16,P13,P7)</f>
        <v>45966000</v>
      </c>
      <c r="Q31" s="418">
        <f t="shared" si="7"/>
        <v>233485960</v>
      </c>
      <c r="R31" s="418">
        <f t="shared" si="7"/>
        <v>46466773</v>
      </c>
      <c r="S31" s="418">
        <f t="shared" si="7"/>
        <v>1600000</v>
      </c>
      <c r="T31" s="418">
        <f t="shared" si="7"/>
        <v>168002980</v>
      </c>
      <c r="U31" s="418">
        <f t="shared" si="7"/>
        <v>36728767</v>
      </c>
      <c r="V31" s="149">
        <f>SUM(P31,U31,T31,S31,R31,Q31)</f>
        <v>532250480</v>
      </c>
      <c r="W31" s="66"/>
      <c r="X31" s="104"/>
      <c r="Y31" s="104"/>
      <c r="Z31" s="104"/>
      <c r="AA31" s="104"/>
    </row>
    <row r="32" spans="1:27" ht="13.5" thickTop="1">
      <c r="A32" s="285">
        <v>1</v>
      </c>
      <c r="B32" s="14"/>
      <c r="C32" s="14"/>
      <c r="D32" s="14" t="s">
        <v>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1"/>
      <c r="P32" s="285"/>
      <c r="Q32" s="411"/>
      <c r="R32" s="111"/>
      <c r="S32" s="415"/>
      <c r="T32" s="111"/>
      <c r="U32" s="111"/>
      <c r="V32" s="412"/>
      <c r="X32" s="101"/>
      <c r="Y32" s="101"/>
      <c r="Z32" s="101"/>
      <c r="AA32" s="101"/>
    </row>
    <row r="33" spans="1:27" ht="12.75">
      <c r="A33" s="80"/>
      <c r="B33" s="44"/>
      <c r="C33" s="44"/>
      <c r="D33" s="44"/>
      <c r="E33" s="44" t="s">
        <v>78</v>
      </c>
      <c r="F33" s="44"/>
      <c r="G33" s="44"/>
      <c r="H33" s="44"/>
      <c r="I33" s="44"/>
      <c r="J33" s="61"/>
      <c r="K33" s="44"/>
      <c r="L33" s="44"/>
      <c r="M33" s="44"/>
      <c r="N33" s="44"/>
      <c r="O33" s="106">
        <v>0</v>
      </c>
      <c r="P33" s="166"/>
      <c r="Q33" s="403"/>
      <c r="R33" s="61"/>
      <c r="S33" s="61"/>
      <c r="T33" s="61"/>
      <c r="U33" s="61"/>
      <c r="V33" s="146">
        <v>0</v>
      </c>
      <c r="X33" s="101"/>
      <c r="Y33" s="101"/>
      <c r="Z33" s="101"/>
      <c r="AA33" s="101"/>
    </row>
    <row r="34" spans="1:27" ht="12.75">
      <c r="A34" s="80"/>
      <c r="B34" s="44">
        <v>2</v>
      </c>
      <c r="C34" s="44"/>
      <c r="D34" s="44"/>
      <c r="E34" s="44"/>
      <c r="F34" s="44" t="s">
        <v>7</v>
      </c>
      <c r="G34" s="44"/>
      <c r="H34" s="61"/>
      <c r="I34" s="44"/>
      <c r="J34" s="61"/>
      <c r="K34" s="44"/>
      <c r="L34" s="44"/>
      <c r="M34" s="44"/>
      <c r="N34" s="44">
        <v>5813498</v>
      </c>
      <c r="O34" s="106">
        <f>SUM(N34)</f>
        <v>5813498</v>
      </c>
      <c r="P34" s="166"/>
      <c r="Q34" s="403"/>
      <c r="R34" s="61"/>
      <c r="S34" s="61"/>
      <c r="T34" s="61"/>
      <c r="U34" s="61">
        <v>5813498</v>
      </c>
      <c r="V34" s="146">
        <f>SUM(U34)</f>
        <v>5813498</v>
      </c>
      <c r="X34" s="101"/>
      <c r="Y34" s="101"/>
      <c r="Z34" s="101"/>
      <c r="AA34" s="101"/>
    </row>
    <row r="35" spans="1:27" ht="12.75">
      <c r="A35" s="80"/>
      <c r="B35" s="44"/>
      <c r="C35" s="44" t="s">
        <v>46</v>
      </c>
      <c r="D35" s="44"/>
      <c r="E35" s="44"/>
      <c r="F35" s="44"/>
      <c r="G35" s="44"/>
      <c r="H35" s="61"/>
      <c r="I35" s="61"/>
      <c r="J35" s="61">
        <v>0</v>
      </c>
      <c r="K35" s="61">
        <v>0</v>
      </c>
      <c r="L35" s="61">
        <v>0</v>
      </c>
      <c r="M35" s="61">
        <v>0</v>
      </c>
      <c r="N35" s="61">
        <f>SUM(N34)</f>
        <v>5813498</v>
      </c>
      <c r="O35" s="61">
        <f>SUM(O34)</f>
        <v>5813498</v>
      </c>
      <c r="P35" s="166">
        <v>0</v>
      </c>
      <c r="Q35" s="403">
        <v>0</v>
      </c>
      <c r="R35" s="61">
        <v>0</v>
      </c>
      <c r="S35" s="61">
        <v>0</v>
      </c>
      <c r="T35" s="414"/>
      <c r="U35" s="62">
        <f>SUM(U34)</f>
        <v>5813498</v>
      </c>
      <c r="V35" s="146">
        <f>SUM(U35)</f>
        <v>5813498</v>
      </c>
      <c r="X35" s="101"/>
      <c r="Y35" s="101"/>
      <c r="Z35" s="101"/>
      <c r="AA35" s="101"/>
    </row>
    <row r="36" spans="1:27" s="1" customFormat="1" ht="13.5" thickBot="1">
      <c r="A36" s="112"/>
      <c r="B36" s="49"/>
      <c r="C36" s="49"/>
      <c r="D36" s="49"/>
      <c r="E36" s="49" t="s">
        <v>47</v>
      </c>
      <c r="F36" s="49"/>
      <c r="G36" s="49"/>
      <c r="H36" s="407">
        <f>SUM(H35,H31)</f>
        <v>350471402</v>
      </c>
      <c r="I36" s="407">
        <f aca="true" t="shared" si="8" ref="I36:N36">SUM(I35,I31)</f>
        <v>76845078</v>
      </c>
      <c r="J36" s="407">
        <f t="shared" si="8"/>
        <v>102504000</v>
      </c>
      <c r="K36" s="407">
        <f t="shared" si="8"/>
        <v>0</v>
      </c>
      <c r="L36" s="407">
        <f t="shared" si="8"/>
        <v>0</v>
      </c>
      <c r="M36" s="407">
        <f t="shared" si="8"/>
        <v>0</v>
      </c>
      <c r="N36" s="407">
        <f t="shared" si="8"/>
        <v>8243498</v>
      </c>
      <c r="O36" s="250">
        <f>SUM(H36,I36,J36,K36,L36,M36,N36)</f>
        <v>538063978</v>
      </c>
      <c r="P36" s="408">
        <f>SUM(P35,P31)</f>
        <v>45966000</v>
      </c>
      <c r="Q36" s="409">
        <f>SUM(Q31,Q35)</f>
        <v>233485960</v>
      </c>
      <c r="R36" s="409">
        <f>SUM(R31,R35)</f>
        <v>46466773</v>
      </c>
      <c r="S36" s="409">
        <f>SUM(S31,S35)</f>
        <v>1600000</v>
      </c>
      <c r="T36" s="409">
        <f>SUM(T31,T35)</f>
        <v>168002980</v>
      </c>
      <c r="U36" s="409">
        <f>SUM(U31,U35)</f>
        <v>42542265</v>
      </c>
      <c r="V36" s="410">
        <f>SUM(P36:U36)</f>
        <v>538063978</v>
      </c>
      <c r="X36" s="104"/>
      <c r="Y36" s="104"/>
      <c r="Z36" s="104"/>
      <c r="AA36" s="104"/>
    </row>
    <row r="37" spans="8:27" ht="13.5" thickTop="1">
      <c r="H37" s="101"/>
      <c r="J37" s="101"/>
      <c r="O37" s="101">
        <v>1690000</v>
      </c>
      <c r="P37" s="101"/>
      <c r="Q37" s="101"/>
      <c r="R37" s="101"/>
      <c r="S37" s="101"/>
      <c r="T37" s="101"/>
      <c r="U37" s="101">
        <v>1690000</v>
      </c>
      <c r="V37" s="144">
        <f>SUM(T37,U37)</f>
        <v>1690000</v>
      </c>
      <c r="X37" s="101"/>
      <c r="Y37" s="101"/>
      <c r="Z37" s="101"/>
      <c r="AA37" s="101"/>
    </row>
    <row r="38" spans="8:27" ht="12.75">
      <c r="H38" s="101"/>
      <c r="I38" t="s">
        <v>197</v>
      </c>
      <c r="J38" s="101">
        <v>5777000</v>
      </c>
      <c r="K38" s="101">
        <f>SUM(J38/14890*8640)</f>
        <v>3352134.3183344523</v>
      </c>
      <c r="L38" t="s">
        <v>198</v>
      </c>
      <c r="O38" s="101">
        <f>SUM(O37,O36)</f>
        <v>539753978</v>
      </c>
      <c r="P38" s="101"/>
      <c r="Q38" s="101"/>
      <c r="R38" s="661">
        <f>SUM(Q36,R36)</f>
        <v>279952733</v>
      </c>
      <c r="S38" s="101"/>
      <c r="T38" s="101">
        <f>SUM(T37,T36)</f>
        <v>168002980</v>
      </c>
      <c r="U38" s="101">
        <f>SUM(U37,U36)</f>
        <v>44232265</v>
      </c>
      <c r="V38" s="144">
        <f>SUM(V37,V36)</f>
        <v>539753978</v>
      </c>
      <c r="X38" s="101"/>
      <c r="Y38" s="101"/>
      <c r="Z38" s="101"/>
      <c r="AA38" s="101"/>
    </row>
    <row r="39" spans="8:27" ht="12.75">
      <c r="H39" s="101"/>
      <c r="J39" s="101"/>
      <c r="K39" s="660">
        <f>SUM(J38/14837*6241)</f>
        <v>2430023.3874772526</v>
      </c>
      <c r="L39" t="s">
        <v>199</v>
      </c>
      <c r="O39" s="101"/>
      <c r="P39" s="101"/>
      <c r="Q39" s="101"/>
      <c r="R39" s="101"/>
      <c r="S39" s="101"/>
      <c r="T39" s="101"/>
      <c r="U39" s="101"/>
      <c r="V39" s="144"/>
      <c r="X39" s="101"/>
      <c r="Y39" s="101"/>
      <c r="Z39" s="101"/>
      <c r="AA39" s="101"/>
    </row>
    <row r="40" spans="8:27" ht="12.75">
      <c r="H40" s="101"/>
      <c r="J40" s="101"/>
      <c r="K40" s="101">
        <f>SUM(K38:K39)</f>
        <v>5782157.705811705</v>
      </c>
      <c r="O40" s="101"/>
      <c r="P40" s="101"/>
      <c r="Q40" s="101"/>
      <c r="R40" s="101"/>
      <c r="S40" s="101"/>
      <c r="T40" s="101"/>
      <c r="U40" s="101"/>
      <c r="V40" s="144"/>
      <c r="X40" s="101"/>
      <c r="Y40" s="101"/>
      <c r="Z40" s="101"/>
      <c r="AA40" s="101"/>
    </row>
    <row r="41" spans="8:27" ht="12.75"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44"/>
      <c r="X41" s="101"/>
      <c r="Y41" s="101"/>
      <c r="Z41" s="101"/>
      <c r="AA41" s="101"/>
    </row>
    <row r="42" spans="8:27" ht="12.75">
      <c r="H42" s="107"/>
      <c r="I42" s="107"/>
      <c r="J42" s="107"/>
      <c r="K42" s="107"/>
      <c r="L42" s="107"/>
      <c r="M42" s="107"/>
      <c r="N42" s="107"/>
      <c r="O42" s="107"/>
      <c r="P42" s="107"/>
      <c r="Q42" s="101"/>
      <c r="R42" s="101">
        <f>SUM(R38,T36)</f>
        <v>447955713</v>
      </c>
      <c r="S42" s="107"/>
      <c r="T42" s="101"/>
      <c r="U42" s="101"/>
      <c r="V42" s="144"/>
      <c r="X42" s="101"/>
      <c r="Y42" s="101"/>
      <c r="Z42" s="101"/>
      <c r="AA42" s="101"/>
    </row>
    <row r="43" spans="17:27" ht="12.75">
      <c r="Q43" s="101"/>
      <c r="R43" s="101"/>
      <c r="T43" s="101"/>
      <c r="U43" s="101"/>
      <c r="V43" s="144"/>
      <c r="X43" s="101"/>
      <c r="Y43" s="101"/>
      <c r="Z43" s="101"/>
      <c r="AA43" s="101"/>
    </row>
    <row r="44" spans="10:27" ht="12.75">
      <c r="J44" s="107"/>
      <c r="K44" s="107"/>
      <c r="N44" s="107"/>
      <c r="O44" s="107"/>
      <c r="Q44" s="101"/>
      <c r="R44" s="101"/>
      <c r="S44" s="101"/>
      <c r="T44" s="101"/>
      <c r="U44" s="101"/>
      <c r="V44" s="144"/>
      <c r="X44" s="101"/>
      <c r="Y44" s="101"/>
      <c r="Z44" s="101"/>
      <c r="AA44" s="101"/>
    </row>
    <row r="45" spans="10:27" ht="12.75">
      <c r="J45" s="107"/>
      <c r="K45" s="101"/>
      <c r="N45" s="107"/>
      <c r="Q45" s="101"/>
      <c r="R45" s="101"/>
      <c r="S45" s="107"/>
      <c r="T45" s="101"/>
      <c r="U45" s="101"/>
      <c r="V45" s="144"/>
      <c r="X45" s="101"/>
      <c r="Y45" s="101"/>
      <c r="Z45" s="101"/>
      <c r="AA45" s="101"/>
    </row>
    <row r="46" spans="10:27" ht="12.75">
      <c r="J46" s="107"/>
      <c r="K46" s="101"/>
      <c r="L46" s="107"/>
      <c r="Q46" s="101"/>
      <c r="R46" s="101"/>
      <c r="S46" s="101"/>
      <c r="T46" s="101"/>
      <c r="U46" s="101"/>
      <c r="V46" s="144"/>
      <c r="X46" s="101"/>
      <c r="Y46" s="101"/>
      <c r="Z46" s="101"/>
      <c r="AA46" s="101"/>
    </row>
    <row r="47" spans="10:27" ht="12.75">
      <c r="J47" s="107"/>
      <c r="K47" s="107"/>
      <c r="L47" s="107"/>
      <c r="O47" s="107"/>
      <c r="Q47" s="101"/>
      <c r="R47" s="101"/>
      <c r="T47" s="101"/>
      <c r="U47" s="101"/>
      <c r="V47" s="144"/>
      <c r="X47" s="101"/>
      <c r="Y47" s="101"/>
      <c r="Z47" s="101"/>
      <c r="AA47" s="101"/>
    </row>
    <row r="48" spans="17:27" ht="12.75">
      <c r="Q48" s="101"/>
      <c r="R48" s="101"/>
      <c r="T48" s="101"/>
      <c r="U48" s="101"/>
      <c r="V48" s="144"/>
      <c r="X48" s="101"/>
      <c r="Y48" s="101"/>
      <c r="Z48" s="101"/>
      <c r="AA48" s="101"/>
    </row>
    <row r="49" spans="17:27" ht="12.75">
      <c r="Q49" s="101"/>
      <c r="R49" s="101"/>
      <c r="T49" s="101"/>
      <c r="U49" s="101"/>
      <c r="V49" s="144"/>
      <c r="X49" s="101"/>
      <c r="Y49" s="101"/>
      <c r="Z49" s="101"/>
      <c r="AA49" s="101"/>
    </row>
    <row r="50" spans="17:27" ht="12.75">
      <c r="Q50" s="101"/>
      <c r="R50" s="101"/>
      <c r="T50" s="101"/>
      <c r="U50" s="101"/>
      <c r="V50" s="144"/>
      <c r="X50" s="101"/>
      <c r="Y50" s="101"/>
      <c r="Z50" s="101"/>
      <c r="AA50" s="101"/>
    </row>
    <row r="51" spans="17:27" ht="12.75">
      <c r="Q51" s="101"/>
      <c r="R51" s="101"/>
      <c r="T51" s="101"/>
      <c r="U51" s="101"/>
      <c r="V51" s="144"/>
      <c r="X51" s="101"/>
      <c r="Y51" s="101"/>
      <c r="Z51" s="101"/>
      <c r="AA51" s="101"/>
    </row>
    <row r="52" spans="17:27" ht="12.75">
      <c r="Q52" s="101"/>
      <c r="R52" s="101"/>
      <c r="T52" s="101"/>
      <c r="U52" s="101"/>
      <c r="V52" s="144"/>
      <c r="X52" s="101"/>
      <c r="Y52" s="101"/>
      <c r="Z52" s="101"/>
      <c r="AA52" s="101"/>
    </row>
    <row r="53" spans="17:27" ht="12.75">
      <c r="Q53" s="101"/>
      <c r="R53" s="101"/>
      <c r="T53" s="101"/>
      <c r="U53" s="101"/>
      <c r="V53" s="144"/>
      <c r="X53" s="101"/>
      <c r="Y53" s="101"/>
      <c r="Z53" s="101"/>
      <c r="AA53" s="101"/>
    </row>
    <row r="54" spans="17:27" ht="12.75">
      <c r="Q54" s="101"/>
      <c r="R54" s="101"/>
      <c r="T54" s="101"/>
      <c r="U54" s="101"/>
      <c r="V54" s="144"/>
      <c r="X54" s="101"/>
      <c r="Y54" s="101"/>
      <c r="Z54" s="101"/>
      <c r="AA54" s="10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3"/>
  <sheetViews>
    <sheetView zoomScalePageLayoutView="0" workbookViewId="0" topLeftCell="A11">
      <selection activeCell="T37" sqref="T37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.28125" style="0" customWidth="1"/>
    <col min="4" max="4" width="2.7109375" style="0" customWidth="1"/>
    <col min="5" max="5" width="2.00390625" style="0" customWidth="1"/>
    <col min="6" max="6" width="3.140625" style="0" customWidth="1"/>
    <col min="7" max="7" width="6.28125" style="0" customWidth="1"/>
    <col min="8" max="8" width="11.140625" style="0" bestFit="1" customWidth="1"/>
    <col min="9" max="9" width="10.140625" style="0" bestFit="1" customWidth="1"/>
    <col min="10" max="10" width="11.140625" style="0" bestFit="1" customWidth="1"/>
    <col min="13" max="13" width="11.7109375" style="144" bestFit="1" customWidth="1"/>
    <col min="14" max="14" width="13.00390625" style="144" customWidth="1"/>
    <col min="15" max="15" width="10.140625" style="0" bestFit="1" customWidth="1"/>
    <col min="16" max="16" width="11.140625" style="0" bestFit="1" customWidth="1"/>
    <col min="17" max="17" width="10.140625" style="0" bestFit="1" customWidth="1"/>
    <col min="18" max="18" width="10.7109375" style="144" bestFit="1" customWidth="1"/>
    <col min="19" max="19" width="12.8515625" style="144" customWidth="1"/>
    <col min="20" max="20" width="11.421875" style="144" customWidth="1"/>
    <col min="21" max="21" width="13.140625" style="144" customWidth="1"/>
    <col min="22" max="23" width="0" style="0" hidden="1" customWidth="1"/>
  </cols>
  <sheetData>
    <row r="1" spans="1:2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32"/>
      <c r="N1" s="132"/>
      <c r="O1" s="44"/>
      <c r="P1" s="44"/>
      <c r="Q1" s="44"/>
      <c r="R1" s="132"/>
      <c r="S1" s="132"/>
      <c r="T1" s="132"/>
      <c r="U1" s="132"/>
      <c r="V1" s="44"/>
      <c r="W1" s="44"/>
    </row>
    <row r="2" spans="1:2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32"/>
      <c r="N2" s="132"/>
      <c r="O2" s="44"/>
      <c r="P2" s="44"/>
      <c r="Q2" s="44"/>
      <c r="R2" s="132"/>
      <c r="S2" s="132"/>
      <c r="T2" s="132"/>
      <c r="U2" s="132"/>
      <c r="V2" s="44"/>
      <c r="W2" s="44"/>
    </row>
    <row r="3" spans="1:23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32"/>
      <c r="N3" s="132"/>
      <c r="O3" s="44"/>
      <c r="P3" s="44"/>
      <c r="Q3" s="44"/>
      <c r="R3" s="132"/>
      <c r="S3" s="132"/>
      <c r="T3" s="132"/>
      <c r="U3" s="132"/>
      <c r="V3" s="44"/>
      <c r="W3" s="44"/>
    </row>
    <row r="4" spans="1:23" ht="12.75">
      <c r="A4" s="44"/>
      <c r="B4" s="44"/>
      <c r="C4" s="44"/>
      <c r="D4" s="44"/>
      <c r="E4" s="44"/>
      <c r="F4" s="44"/>
      <c r="G4" s="44"/>
      <c r="H4" s="45" t="s">
        <v>168</v>
      </c>
      <c r="I4" s="44"/>
      <c r="J4" s="44"/>
      <c r="K4" s="44"/>
      <c r="L4" s="44"/>
      <c r="M4" s="132"/>
      <c r="N4" s="132"/>
      <c r="O4" s="44"/>
      <c r="P4" s="44"/>
      <c r="Q4" s="44"/>
      <c r="R4" s="132"/>
      <c r="S4" s="132"/>
      <c r="T4" s="132"/>
      <c r="U4" s="132"/>
      <c r="V4" s="44"/>
      <c r="W4" s="44"/>
    </row>
    <row r="5" spans="1:23" ht="12.75">
      <c r="A5" s="44"/>
      <c r="B5" s="44"/>
      <c r="C5" s="44"/>
      <c r="D5" s="44"/>
      <c r="E5" s="44"/>
      <c r="F5" s="44"/>
      <c r="G5" s="44"/>
      <c r="H5" s="45"/>
      <c r="I5" s="44"/>
      <c r="J5" s="44"/>
      <c r="K5" s="44"/>
      <c r="L5" s="44"/>
      <c r="M5" s="132"/>
      <c r="N5" s="132"/>
      <c r="O5" s="44"/>
      <c r="P5" s="44"/>
      <c r="Q5" s="44"/>
      <c r="R5" s="132"/>
      <c r="S5" s="132"/>
      <c r="T5" s="132"/>
      <c r="U5" s="132"/>
      <c r="V5" s="44"/>
      <c r="W5" s="44"/>
    </row>
    <row r="6" spans="1:23" ht="12.75">
      <c r="A6" s="44"/>
      <c r="B6" s="44"/>
      <c r="C6" s="44"/>
      <c r="D6" s="44"/>
      <c r="E6" s="44"/>
      <c r="F6" s="44"/>
      <c r="G6" s="44"/>
      <c r="H6" s="45"/>
      <c r="I6" s="44"/>
      <c r="J6" s="44"/>
      <c r="K6" s="44"/>
      <c r="L6" s="44"/>
      <c r="M6" s="132"/>
      <c r="N6" s="132"/>
      <c r="O6" s="44"/>
      <c r="P6" s="44"/>
      <c r="Q6" s="44"/>
      <c r="R6" s="132"/>
      <c r="S6" s="131" t="s">
        <v>338</v>
      </c>
      <c r="T6" s="132"/>
      <c r="U6" s="132"/>
      <c r="V6" s="44"/>
      <c r="W6" s="44"/>
    </row>
    <row r="7" spans="1:23" ht="12.75">
      <c r="A7" s="44"/>
      <c r="B7" s="44"/>
      <c r="C7" s="44"/>
      <c r="D7" s="44"/>
      <c r="E7" s="44"/>
      <c r="F7" s="44"/>
      <c r="G7" s="44"/>
      <c r="H7" s="45"/>
      <c r="I7" s="44"/>
      <c r="J7" s="44"/>
      <c r="K7" s="44"/>
      <c r="L7" s="44"/>
      <c r="M7" s="132"/>
      <c r="N7" s="132"/>
      <c r="O7" s="44"/>
      <c r="P7" s="44"/>
      <c r="Q7" s="44"/>
      <c r="R7" s="132"/>
      <c r="S7" s="132"/>
      <c r="T7" s="132"/>
      <c r="U7" s="132"/>
      <c r="V7" s="44"/>
      <c r="W7" s="44"/>
    </row>
    <row r="8" spans="1:23" ht="10.5" customHeight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32"/>
      <c r="N8" s="132"/>
      <c r="O8" s="44"/>
      <c r="P8" s="44"/>
      <c r="Q8" s="44"/>
      <c r="R8" s="132"/>
      <c r="S8" s="132"/>
      <c r="T8" s="132"/>
      <c r="U8" s="132"/>
      <c r="V8" s="44"/>
      <c r="W8" s="44"/>
    </row>
    <row r="9" spans="1:24" ht="13.5" hidden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133"/>
      <c r="N9" s="133"/>
      <c r="O9" s="46"/>
      <c r="P9" s="46"/>
      <c r="Q9" s="46" t="s">
        <v>54</v>
      </c>
      <c r="R9" s="133"/>
      <c r="S9" s="133"/>
      <c r="T9" s="133"/>
      <c r="U9" s="133"/>
      <c r="V9" s="46"/>
      <c r="W9" s="5"/>
      <c r="X9" s="60"/>
    </row>
    <row r="10" spans="1:24" ht="16.5" customHeight="1" thickTop="1">
      <c r="A10" s="67" t="s">
        <v>24</v>
      </c>
      <c r="B10" s="47" t="s">
        <v>25</v>
      </c>
      <c r="C10" s="68" t="s">
        <v>26</v>
      </c>
      <c r="D10" s="67" t="s">
        <v>24</v>
      </c>
      <c r="E10" s="47" t="s">
        <v>27</v>
      </c>
      <c r="F10" s="47"/>
      <c r="G10" s="47" t="s">
        <v>406</v>
      </c>
      <c r="H10" s="125"/>
      <c r="I10" s="125"/>
      <c r="J10" s="125"/>
      <c r="K10" s="125"/>
      <c r="L10" s="125"/>
      <c r="M10" s="125"/>
      <c r="N10" s="170"/>
      <c r="O10" s="174" t="s">
        <v>28</v>
      </c>
      <c r="P10" s="126"/>
      <c r="Q10" s="126"/>
      <c r="R10" s="126"/>
      <c r="S10" s="126"/>
      <c r="T10" s="126"/>
      <c r="U10" s="126"/>
      <c r="V10" s="126"/>
      <c r="W10" s="127"/>
      <c r="X10" s="60"/>
    </row>
    <row r="11" spans="1:24" ht="42" customHeight="1" thickBot="1">
      <c r="A11" s="112" t="s">
        <v>29</v>
      </c>
      <c r="B11" s="49" t="s">
        <v>29</v>
      </c>
      <c r="C11" s="49" t="s">
        <v>30</v>
      </c>
      <c r="D11" s="70" t="s">
        <v>31</v>
      </c>
      <c r="E11" s="49" t="s">
        <v>31</v>
      </c>
      <c r="F11" s="128" t="s">
        <v>32</v>
      </c>
      <c r="G11" s="128"/>
      <c r="H11" s="50" t="s">
        <v>33</v>
      </c>
      <c r="I11" s="50" t="s">
        <v>34</v>
      </c>
      <c r="J11" s="50" t="s">
        <v>35</v>
      </c>
      <c r="K11" s="50" t="s">
        <v>36</v>
      </c>
      <c r="L11" s="256" t="s">
        <v>134</v>
      </c>
      <c r="M11" s="134" t="s">
        <v>37</v>
      </c>
      <c r="N11" s="171" t="s">
        <v>38</v>
      </c>
      <c r="O11" s="175" t="s">
        <v>88</v>
      </c>
      <c r="P11" s="50" t="s">
        <v>89</v>
      </c>
      <c r="Q11" s="50" t="s">
        <v>222</v>
      </c>
      <c r="R11" s="134" t="s">
        <v>223</v>
      </c>
      <c r="S11" s="134" t="s">
        <v>90</v>
      </c>
      <c r="T11" s="134" t="s">
        <v>91</v>
      </c>
      <c r="U11" s="134" t="s">
        <v>48</v>
      </c>
      <c r="V11" s="50"/>
      <c r="W11" s="71" t="s">
        <v>38</v>
      </c>
      <c r="X11" s="60"/>
    </row>
    <row r="12" spans="1:23" ht="13.5" thickTop="1">
      <c r="A12" s="123">
        <v>1</v>
      </c>
      <c r="B12" s="14"/>
      <c r="C12" s="14"/>
      <c r="D12" s="72" t="s">
        <v>49</v>
      </c>
      <c r="E12" s="47"/>
      <c r="F12" s="47"/>
      <c r="G12" s="47"/>
      <c r="H12" s="73"/>
      <c r="I12" s="73"/>
      <c r="J12" s="73"/>
      <c r="K12" s="73"/>
      <c r="L12" s="73"/>
      <c r="M12" s="151"/>
      <c r="N12" s="172"/>
      <c r="O12" s="176"/>
      <c r="P12" s="74"/>
      <c r="Q12" s="74"/>
      <c r="R12" s="135"/>
      <c r="S12" s="135"/>
      <c r="T12" s="135"/>
      <c r="U12" s="145"/>
      <c r="V12" s="75"/>
      <c r="W12" s="53"/>
    </row>
    <row r="13" spans="1:23" ht="12.75">
      <c r="A13" s="69"/>
      <c r="B13" s="44"/>
      <c r="C13" s="44"/>
      <c r="D13" s="7"/>
      <c r="E13" s="44" t="s">
        <v>50</v>
      </c>
      <c r="F13" s="44"/>
      <c r="G13" s="44"/>
      <c r="H13" s="61"/>
      <c r="I13" s="61"/>
      <c r="J13" s="61"/>
      <c r="K13" s="61"/>
      <c r="L13" s="61"/>
      <c r="M13" s="132"/>
      <c r="N13" s="136"/>
      <c r="O13" s="166"/>
      <c r="P13" s="61"/>
      <c r="Q13" s="61"/>
      <c r="R13" s="136"/>
      <c r="S13" s="136"/>
      <c r="T13" s="136"/>
      <c r="U13" s="146"/>
      <c r="V13" s="76"/>
      <c r="W13" s="55"/>
    </row>
    <row r="14" spans="1:23" ht="12.75">
      <c r="A14" s="69"/>
      <c r="B14" s="44"/>
      <c r="C14" s="45">
        <v>1</v>
      </c>
      <c r="D14" s="7"/>
      <c r="E14" s="77" t="s">
        <v>5</v>
      </c>
      <c r="F14" s="44"/>
      <c r="G14" s="44"/>
      <c r="H14" s="61"/>
      <c r="I14" s="61"/>
      <c r="J14" s="61"/>
      <c r="K14" s="61"/>
      <c r="L14" s="37">
        <f>SUM(L15,L16,L20,L21,L23,L25)</f>
        <v>0</v>
      </c>
      <c r="M14" s="131">
        <f>SUM(M15,M16,M17,M20,M21,M22,M23)</f>
        <v>1690000</v>
      </c>
      <c r="N14" s="138">
        <f>SUM(M14)</f>
        <v>1690000</v>
      </c>
      <c r="O14" s="177">
        <f>SUM(O15,O16,O20,O21,O23)</f>
        <v>0</v>
      </c>
      <c r="P14" s="37">
        <f>SUM(P15,P16,P17,P20,P21,P22,P23)</f>
        <v>0</v>
      </c>
      <c r="Q14" s="37">
        <f>SUM(Q15,Q16,Q17,Q20,Q21,Q22,Q23)</f>
        <v>0</v>
      </c>
      <c r="R14" s="37">
        <f>SUM(R15,R16,R17,R20,R21,R22,R23)</f>
        <v>0</v>
      </c>
      <c r="S14" s="37">
        <f>SUM(S15,S16,S17,S20,S21,S22,S23)</f>
        <v>0</v>
      </c>
      <c r="T14" s="37">
        <f>SUM(T15,T16,T17,T20,T21,T22,T23)</f>
        <v>1690000</v>
      </c>
      <c r="U14" s="147">
        <f>SUM(O14,P14,Q14,R14,T14,S14)</f>
        <v>1690000</v>
      </c>
      <c r="V14" s="76"/>
      <c r="W14" s="55"/>
    </row>
    <row r="15" spans="1:23" ht="12.75">
      <c r="A15" s="69"/>
      <c r="B15" s="44"/>
      <c r="C15" s="44"/>
      <c r="D15" s="7"/>
      <c r="E15" s="44"/>
      <c r="F15" s="44" t="s">
        <v>93</v>
      </c>
      <c r="G15" s="44"/>
      <c r="H15" s="61"/>
      <c r="I15" s="61"/>
      <c r="J15" s="61"/>
      <c r="K15" s="61"/>
      <c r="L15" s="61"/>
      <c r="M15" s="132"/>
      <c r="N15" s="136">
        <f aca="true" t="shared" si="0" ref="N15:N23">SUM(M15)</f>
        <v>0</v>
      </c>
      <c r="O15" s="166"/>
      <c r="P15" s="61"/>
      <c r="Q15" s="61"/>
      <c r="R15" s="136"/>
      <c r="S15" s="132"/>
      <c r="T15" s="136"/>
      <c r="U15" s="422">
        <f>SUM(O15,P15,Q15,R15,T15,S15)</f>
        <v>0</v>
      </c>
      <c r="V15" s="76"/>
      <c r="W15" s="55"/>
    </row>
    <row r="16" spans="1:23" ht="12.75">
      <c r="A16" s="69"/>
      <c r="B16" s="44"/>
      <c r="C16" s="44"/>
      <c r="D16" s="7"/>
      <c r="E16" s="44"/>
      <c r="F16" s="44" t="s">
        <v>103</v>
      </c>
      <c r="G16" s="44"/>
      <c r="H16" s="61"/>
      <c r="I16" s="61"/>
      <c r="J16" s="61"/>
      <c r="K16" s="61"/>
      <c r="L16" s="61"/>
      <c r="M16" s="132"/>
      <c r="N16" s="136">
        <f t="shared" si="0"/>
        <v>0</v>
      </c>
      <c r="O16" s="166"/>
      <c r="P16" s="61"/>
      <c r="Q16" s="61"/>
      <c r="R16" s="136"/>
      <c r="S16" s="132"/>
      <c r="T16" s="136"/>
      <c r="U16" s="422">
        <f aca="true" t="shared" si="1" ref="U16:U23">SUM(O16,P16,Q16,R16,T16,S16)</f>
        <v>0</v>
      </c>
      <c r="V16" s="76"/>
      <c r="W16" s="55"/>
    </row>
    <row r="17" spans="1:23" ht="12.75">
      <c r="A17" s="69"/>
      <c r="B17" s="44"/>
      <c r="C17" s="44"/>
      <c r="D17" s="7"/>
      <c r="E17" s="44"/>
      <c r="F17" s="44" t="s">
        <v>193</v>
      </c>
      <c r="G17" s="44"/>
      <c r="H17" s="61"/>
      <c r="I17" s="61"/>
      <c r="J17" s="61"/>
      <c r="K17" s="61"/>
      <c r="L17" s="61"/>
      <c r="M17" s="132"/>
      <c r="N17" s="136">
        <f t="shared" si="0"/>
        <v>0</v>
      </c>
      <c r="O17" s="166"/>
      <c r="P17" s="61"/>
      <c r="Q17" s="61"/>
      <c r="R17" s="136"/>
      <c r="S17" s="132"/>
      <c r="T17" s="136"/>
      <c r="U17" s="422">
        <f t="shared" si="1"/>
        <v>0</v>
      </c>
      <c r="V17" s="76"/>
      <c r="W17" s="55"/>
    </row>
    <row r="18" spans="1:23" ht="12.75" customHeight="1" hidden="1">
      <c r="A18" s="69"/>
      <c r="B18" s="44"/>
      <c r="C18" s="45">
        <v>2</v>
      </c>
      <c r="D18" s="7"/>
      <c r="E18" s="45"/>
      <c r="F18" s="45"/>
      <c r="G18" s="44"/>
      <c r="H18" s="61"/>
      <c r="I18" s="61"/>
      <c r="J18" s="61"/>
      <c r="K18" s="61"/>
      <c r="L18" s="61"/>
      <c r="M18" s="132"/>
      <c r="N18" s="136">
        <f t="shared" si="0"/>
        <v>0</v>
      </c>
      <c r="O18" s="166"/>
      <c r="P18" s="61"/>
      <c r="Q18" s="61"/>
      <c r="R18" s="136"/>
      <c r="S18" s="132"/>
      <c r="T18" s="136"/>
      <c r="U18" s="422">
        <f t="shared" si="1"/>
        <v>0</v>
      </c>
      <c r="V18" s="76"/>
      <c r="W18" s="55"/>
    </row>
    <row r="19" spans="1:23" ht="12.75" customHeight="1" hidden="1">
      <c r="A19" s="69"/>
      <c r="B19" s="44"/>
      <c r="C19" s="44"/>
      <c r="D19" s="7"/>
      <c r="E19" s="44"/>
      <c r="F19" s="44"/>
      <c r="G19" s="44"/>
      <c r="H19" s="61"/>
      <c r="I19" s="61"/>
      <c r="J19" s="61"/>
      <c r="K19" s="61"/>
      <c r="L19" s="61"/>
      <c r="M19" s="132"/>
      <c r="N19" s="136">
        <f t="shared" si="0"/>
        <v>0</v>
      </c>
      <c r="O19" s="166"/>
      <c r="P19" s="61"/>
      <c r="Q19" s="61"/>
      <c r="R19" s="136"/>
      <c r="S19" s="132"/>
      <c r="T19" s="136"/>
      <c r="U19" s="422">
        <f t="shared" si="1"/>
        <v>0</v>
      </c>
      <c r="V19" s="76"/>
      <c r="W19" s="55"/>
    </row>
    <row r="20" spans="1:23" ht="12.75">
      <c r="A20" s="69"/>
      <c r="B20" s="44"/>
      <c r="C20" s="44"/>
      <c r="D20" s="7"/>
      <c r="E20" s="44"/>
      <c r="F20" s="44" t="s">
        <v>221</v>
      </c>
      <c r="G20" s="44"/>
      <c r="H20" s="61"/>
      <c r="I20" s="61"/>
      <c r="J20" s="61"/>
      <c r="K20" s="61"/>
      <c r="L20" s="61"/>
      <c r="M20" s="132">
        <v>290000</v>
      </c>
      <c r="N20" s="136">
        <f t="shared" si="0"/>
        <v>290000</v>
      </c>
      <c r="O20" s="166"/>
      <c r="P20" s="61"/>
      <c r="Q20" s="61"/>
      <c r="R20" s="136"/>
      <c r="S20" s="132"/>
      <c r="T20" s="132">
        <v>290000</v>
      </c>
      <c r="U20" s="422">
        <f t="shared" si="1"/>
        <v>290000</v>
      </c>
      <c r="V20" s="76"/>
      <c r="W20" s="55"/>
    </row>
    <row r="21" spans="1:23" ht="12.75">
      <c r="A21" s="69"/>
      <c r="B21" s="44"/>
      <c r="C21" s="44"/>
      <c r="D21" s="7"/>
      <c r="E21" s="44"/>
      <c r="F21" s="44" t="s">
        <v>217</v>
      </c>
      <c r="G21" s="44"/>
      <c r="H21" s="61"/>
      <c r="I21" s="61"/>
      <c r="J21" s="61"/>
      <c r="K21" s="61"/>
      <c r="L21" s="61"/>
      <c r="M21" s="132">
        <v>1400000</v>
      </c>
      <c r="N21" s="136">
        <f t="shared" si="0"/>
        <v>1400000</v>
      </c>
      <c r="O21" s="166"/>
      <c r="P21" s="61"/>
      <c r="Q21" s="61"/>
      <c r="R21" s="136"/>
      <c r="S21" s="136"/>
      <c r="T21" s="132">
        <v>1400000</v>
      </c>
      <c r="U21" s="422">
        <f t="shared" si="1"/>
        <v>1400000</v>
      </c>
      <c r="V21" s="76"/>
      <c r="W21" s="55"/>
    </row>
    <row r="22" spans="1:23" s="599" customFormat="1" ht="12.75">
      <c r="A22" s="437"/>
      <c r="B22" s="607"/>
      <c r="C22" s="607"/>
      <c r="D22" s="608"/>
      <c r="E22" s="607"/>
      <c r="F22" s="607" t="s">
        <v>369</v>
      </c>
      <c r="G22" s="607"/>
      <c r="H22" s="163"/>
      <c r="I22" s="163"/>
      <c r="J22" s="163"/>
      <c r="K22" s="163"/>
      <c r="L22" s="163"/>
      <c r="M22" s="137"/>
      <c r="N22" s="136">
        <f t="shared" si="0"/>
        <v>0</v>
      </c>
      <c r="O22" s="609"/>
      <c r="P22" s="163"/>
      <c r="Q22" s="163"/>
      <c r="R22" s="155"/>
      <c r="S22" s="155"/>
      <c r="T22" s="155"/>
      <c r="U22" s="422">
        <f t="shared" si="1"/>
        <v>0</v>
      </c>
      <c r="V22" s="610"/>
      <c r="W22" s="611"/>
    </row>
    <row r="23" spans="1:23" ht="12.75">
      <c r="A23" s="69"/>
      <c r="B23" s="45"/>
      <c r="C23" s="45"/>
      <c r="D23" s="36"/>
      <c r="E23" s="45"/>
      <c r="F23" s="607" t="s">
        <v>5</v>
      </c>
      <c r="G23" s="45"/>
      <c r="H23" s="37"/>
      <c r="I23" s="61"/>
      <c r="J23" s="61"/>
      <c r="K23" s="61"/>
      <c r="L23" s="61"/>
      <c r="M23" s="132"/>
      <c r="N23" s="136">
        <f t="shared" si="0"/>
        <v>0</v>
      </c>
      <c r="O23" s="166"/>
      <c r="P23" s="61"/>
      <c r="Q23" s="61"/>
      <c r="R23" s="136"/>
      <c r="S23" s="136"/>
      <c r="T23" s="136"/>
      <c r="U23" s="422">
        <f t="shared" si="1"/>
        <v>0</v>
      </c>
      <c r="V23" s="76"/>
      <c r="W23" s="55"/>
    </row>
    <row r="24" spans="1:23" ht="12.75">
      <c r="A24" s="69">
        <v>2</v>
      </c>
      <c r="B24" s="44"/>
      <c r="C24" s="44"/>
      <c r="D24" s="36" t="s">
        <v>51</v>
      </c>
      <c r="E24" s="45"/>
      <c r="F24" s="45"/>
      <c r="G24" s="44"/>
      <c r="H24" s="61"/>
      <c r="I24" s="61"/>
      <c r="J24" s="61"/>
      <c r="K24" s="61"/>
      <c r="L24" s="61"/>
      <c r="M24" s="131">
        <f>SUM(M26,M27,M28)</f>
        <v>0</v>
      </c>
      <c r="N24" s="138">
        <f>SUM(M24)</f>
        <v>0</v>
      </c>
      <c r="O24" s="177"/>
      <c r="P24" s="37"/>
      <c r="Q24" s="37"/>
      <c r="R24" s="138">
        <f>SUM(R26,R27,R28)</f>
        <v>0</v>
      </c>
      <c r="S24" s="138">
        <f>SUM(S26,S27,S28)</f>
        <v>0</v>
      </c>
      <c r="T24" s="138">
        <f>SUM(T26,T27,T28)</f>
        <v>0</v>
      </c>
      <c r="U24" s="147">
        <f>SUM(R24:T24)</f>
        <v>0</v>
      </c>
      <c r="V24" s="76"/>
      <c r="W24" s="55"/>
    </row>
    <row r="25" spans="1:23" ht="12.75">
      <c r="A25" s="80"/>
      <c r="B25" s="44"/>
      <c r="C25" s="44"/>
      <c r="D25" s="7"/>
      <c r="E25" s="44"/>
      <c r="G25" s="44"/>
      <c r="H25" s="61"/>
      <c r="I25" s="61"/>
      <c r="J25" s="61"/>
      <c r="K25" s="61"/>
      <c r="L25" s="61"/>
      <c r="M25" s="132"/>
      <c r="N25" s="136"/>
      <c r="O25" s="166"/>
      <c r="P25" s="61"/>
      <c r="Q25" s="61"/>
      <c r="R25" s="136"/>
      <c r="S25" s="155"/>
      <c r="T25" s="155"/>
      <c r="U25" s="147">
        <f aca="true" t="shared" si="2" ref="U25:U30">SUM(O25,P25,Q25,R25)</f>
        <v>0</v>
      </c>
      <c r="V25" s="76"/>
      <c r="W25" s="55"/>
    </row>
    <row r="26" spans="1:23" ht="12.75">
      <c r="A26" s="69"/>
      <c r="B26" s="45"/>
      <c r="C26" s="45"/>
      <c r="D26" s="36"/>
      <c r="E26" s="129"/>
      <c r="F26" s="159"/>
      <c r="G26" s="159"/>
      <c r="H26" s="130"/>
      <c r="I26" s="37"/>
      <c r="J26" s="37"/>
      <c r="K26" s="37"/>
      <c r="L26" s="37"/>
      <c r="M26" s="137"/>
      <c r="N26" s="136"/>
      <c r="O26" s="177"/>
      <c r="P26" s="37"/>
      <c r="Q26" s="37"/>
      <c r="R26" s="137"/>
      <c r="S26" s="155"/>
      <c r="T26" s="155"/>
      <c r="U26" s="147">
        <f>SUM(R26:T26)</f>
        <v>0</v>
      </c>
      <c r="V26" s="79"/>
      <c r="W26" s="38"/>
    </row>
    <row r="27" spans="1:23" ht="12.75">
      <c r="A27" s="69"/>
      <c r="B27" s="45"/>
      <c r="C27" s="45"/>
      <c r="D27" s="36"/>
      <c r="E27" s="129"/>
      <c r="F27" s="159"/>
      <c r="G27" s="44"/>
      <c r="H27" s="130"/>
      <c r="I27" s="37"/>
      <c r="J27" s="37"/>
      <c r="K27" s="37"/>
      <c r="L27" s="37"/>
      <c r="M27" s="137"/>
      <c r="N27" s="136"/>
      <c r="O27" s="177"/>
      <c r="P27" s="37"/>
      <c r="Q27" s="37"/>
      <c r="R27" s="137"/>
      <c r="S27" s="155"/>
      <c r="T27" s="155"/>
      <c r="U27" s="147">
        <f>SUM(R27:T27)</f>
        <v>0</v>
      </c>
      <c r="V27" s="79"/>
      <c r="W27" s="38"/>
    </row>
    <row r="28" spans="1:23" ht="12.75">
      <c r="A28" s="69"/>
      <c r="B28" s="44"/>
      <c r="C28" s="44"/>
      <c r="D28" s="36"/>
      <c r="E28" s="129"/>
      <c r="F28" s="159"/>
      <c r="G28" s="159"/>
      <c r="H28" s="130"/>
      <c r="I28" s="61"/>
      <c r="J28" s="61"/>
      <c r="K28" s="61"/>
      <c r="L28" s="61"/>
      <c r="M28" s="132"/>
      <c r="N28" s="136"/>
      <c r="O28" s="177"/>
      <c r="P28" s="37"/>
      <c r="Q28" s="37"/>
      <c r="R28" s="132"/>
      <c r="S28" s="155"/>
      <c r="T28" s="155"/>
      <c r="U28" s="147">
        <f>SUM(R28:T28)</f>
        <v>0</v>
      </c>
      <c r="V28" s="79"/>
      <c r="W28" s="38"/>
    </row>
    <row r="29" spans="1:23" ht="12.75">
      <c r="A29" s="80"/>
      <c r="B29" s="44"/>
      <c r="C29" s="44"/>
      <c r="D29" s="7"/>
      <c r="E29" s="156"/>
      <c r="F29" s="157"/>
      <c r="G29" s="157"/>
      <c r="H29" s="158"/>
      <c r="I29" s="61"/>
      <c r="J29" s="61"/>
      <c r="K29" s="61"/>
      <c r="L29" s="61"/>
      <c r="M29" s="132"/>
      <c r="N29" s="136"/>
      <c r="O29" s="177"/>
      <c r="P29" s="37"/>
      <c r="Q29" s="37"/>
      <c r="R29" s="138"/>
      <c r="S29" s="138"/>
      <c r="T29" s="138"/>
      <c r="U29" s="147">
        <f t="shared" si="2"/>
        <v>0</v>
      </c>
      <c r="V29" s="79"/>
      <c r="W29" s="38"/>
    </row>
    <row r="30" spans="1:23" ht="12.75">
      <c r="A30" s="80"/>
      <c r="B30" s="44"/>
      <c r="C30" s="44"/>
      <c r="D30" s="7"/>
      <c r="E30" s="156"/>
      <c r="F30" s="157"/>
      <c r="G30" s="157"/>
      <c r="H30" s="158"/>
      <c r="I30" s="61"/>
      <c r="J30" s="61"/>
      <c r="K30" s="61"/>
      <c r="L30" s="61"/>
      <c r="M30" s="132"/>
      <c r="N30" s="136"/>
      <c r="O30" s="166"/>
      <c r="P30" s="61"/>
      <c r="Q30" s="61"/>
      <c r="R30" s="136"/>
      <c r="S30" s="136"/>
      <c r="T30" s="136"/>
      <c r="U30" s="147">
        <f t="shared" si="2"/>
        <v>0</v>
      </c>
      <c r="V30" s="76"/>
      <c r="W30" s="55"/>
    </row>
    <row r="31" spans="1:23" ht="12.75" customHeight="1" hidden="1">
      <c r="A31" s="69"/>
      <c r="B31" s="45"/>
      <c r="C31" s="81"/>
      <c r="D31" s="69"/>
      <c r="E31" s="45"/>
      <c r="F31" s="45"/>
      <c r="G31" s="45"/>
      <c r="H31" s="37"/>
      <c r="I31" s="37"/>
      <c r="J31" s="37"/>
      <c r="K31" s="37"/>
      <c r="L31" s="37"/>
      <c r="M31" s="131"/>
      <c r="N31" s="136"/>
      <c r="O31" s="177"/>
      <c r="P31" s="37"/>
      <c r="Q31" s="37"/>
      <c r="R31" s="138"/>
      <c r="S31" s="138"/>
      <c r="T31" s="138"/>
      <c r="U31" s="147"/>
      <c r="V31" s="79"/>
      <c r="W31" s="38"/>
    </row>
    <row r="32" spans="1:23" ht="12.75" customHeight="1" hidden="1">
      <c r="A32" s="69"/>
      <c r="B32" s="45"/>
      <c r="C32" s="81"/>
      <c r="D32" s="69"/>
      <c r="E32" s="45"/>
      <c r="F32" s="45"/>
      <c r="G32" s="45"/>
      <c r="H32" s="37"/>
      <c r="I32" s="37"/>
      <c r="J32" s="37"/>
      <c r="K32" s="37"/>
      <c r="L32" s="37"/>
      <c r="M32" s="131"/>
      <c r="N32" s="136"/>
      <c r="O32" s="177"/>
      <c r="P32" s="37"/>
      <c r="Q32" s="37"/>
      <c r="R32" s="138"/>
      <c r="S32" s="138"/>
      <c r="T32" s="138"/>
      <c r="U32" s="147"/>
      <c r="V32" s="79"/>
      <c r="W32" s="38"/>
    </row>
    <row r="33" spans="1:24" ht="13.5" thickBot="1">
      <c r="A33" s="82"/>
      <c r="B33" s="49" t="s">
        <v>52</v>
      </c>
      <c r="C33" s="83"/>
      <c r="D33" s="84"/>
      <c r="E33" s="58"/>
      <c r="F33" s="58"/>
      <c r="G33" s="58"/>
      <c r="H33" s="40"/>
      <c r="I33" s="40"/>
      <c r="J33" s="40"/>
      <c r="K33" s="40"/>
      <c r="L33" s="40"/>
      <c r="M33" s="152"/>
      <c r="N33" s="136"/>
      <c r="O33" s="178"/>
      <c r="P33" s="40"/>
      <c r="Q33" s="40"/>
      <c r="R33" s="139"/>
      <c r="S33" s="139"/>
      <c r="T33" s="139"/>
      <c r="U33" s="148"/>
      <c r="V33" s="86"/>
      <c r="W33" s="87"/>
      <c r="X33" s="16"/>
    </row>
    <row r="34" spans="1:116" s="59" customFormat="1" ht="14.25" thickBot="1" thickTop="1">
      <c r="A34" s="63"/>
      <c r="B34" s="64" t="s">
        <v>53</v>
      </c>
      <c r="C34" s="88"/>
      <c r="D34" s="89"/>
      <c r="E34" s="63"/>
      <c r="F34" s="63"/>
      <c r="G34" s="63"/>
      <c r="H34" s="90"/>
      <c r="I34" s="90"/>
      <c r="J34" s="90"/>
      <c r="K34" s="90"/>
      <c r="L34" s="65">
        <f>SUM(L14)</f>
        <v>0</v>
      </c>
      <c r="M34" s="140">
        <f>SUM(M24,M14)</f>
        <v>1690000</v>
      </c>
      <c r="N34" s="173">
        <f>SUM(N24,N14)</f>
        <v>1690000</v>
      </c>
      <c r="O34" s="179">
        <f aca="true" t="shared" si="3" ref="O34:T34">SUM(O14,O24)</f>
        <v>0</v>
      </c>
      <c r="P34" s="65">
        <f t="shared" si="3"/>
        <v>0</v>
      </c>
      <c r="Q34" s="65">
        <f t="shared" si="3"/>
        <v>0</v>
      </c>
      <c r="R34" s="65">
        <f t="shared" si="3"/>
        <v>0</v>
      </c>
      <c r="S34" s="65">
        <f t="shared" si="3"/>
        <v>0</v>
      </c>
      <c r="T34" s="65">
        <f t="shared" si="3"/>
        <v>1690000</v>
      </c>
      <c r="U34" s="149">
        <f>SUM(O34:T34)</f>
        <v>1690000</v>
      </c>
      <c r="V34" s="92"/>
      <c r="W34" s="93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</row>
    <row r="35" spans="1:24" ht="14.25" thickBot="1" thickTop="1">
      <c r="A35" s="89"/>
      <c r="B35" s="64" t="s">
        <v>18</v>
      </c>
      <c r="C35" s="94"/>
      <c r="D35" s="95"/>
      <c r="E35" s="96"/>
      <c r="F35" s="96"/>
      <c r="G35" s="96"/>
      <c r="H35" s="97">
        <v>350471402</v>
      </c>
      <c r="I35" s="97">
        <v>76845078</v>
      </c>
      <c r="J35" s="97">
        <v>102504000</v>
      </c>
      <c r="K35" s="97"/>
      <c r="L35" s="97">
        <v>8243498</v>
      </c>
      <c r="M35" s="153">
        <f>SUM(M34)</f>
        <v>1690000</v>
      </c>
      <c r="N35" s="141">
        <f>SUM(H35:M35)</f>
        <v>539753978</v>
      </c>
      <c r="O35" s="180">
        <v>45966000</v>
      </c>
      <c r="P35" s="97">
        <v>233485960</v>
      </c>
      <c r="Q35" s="97">
        <v>46466773</v>
      </c>
      <c r="R35" s="141">
        <v>1600000</v>
      </c>
      <c r="S35" s="141">
        <v>168002980</v>
      </c>
      <c r="T35" s="141">
        <v>44232265</v>
      </c>
      <c r="U35" s="150">
        <f>SUM(O35:T35)</f>
        <v>539753978</v>
      </c>
      <c r="V35" s="75"/>
      <c r="W35" s="98"/>
      <c r="X35" s="16"/>
    </row>
    <row r="36" spans="15:24" ht="13.5" thickTop="1">
      <c r="O36" s="66"/>
      <c r="P36" s="57"/>
      <c r="Q36" s="57"/>
      <c r="R36" s="142"/>
      <c r="S36" s="142"/>
      <c r="T36" s="142"/>
      <c r="U36" s="142"/>
      <c r="V36" s="57"/>
      <c r="W36" s="57"/>
      <c r="X36" s="16"/>
    </row>
    <row r="37" spans="14:23" ht="12.75">
      <c r="N37" s="154"/>
      <c r="O37" s="103"/>
      <c r="P37" s="57"/>
      <c r="Q37" s="57"/>
      <c r="R37" s="142"/>
      <c r="S37" s="142"/>
      <c r="T37" s="142"/>
      <c r="U37" s="143"/>
      <c r="V37" s="54"/>
      <c r="W37" s="54"/>
    </row>
    <row r="38" spans="14:23" ht="12.75">
      <c r="N38" s="154"/>
      <c r="O38" s="103"/>
      <c r="P38" s="54"/>
      <c r="Q38" s="54"/>
      <c r="R38" s="143"/>
      <c r="S38" s="143"/>
      <c r="T38" s="143"/>
      <c r="U38" s="143"/>
      <c r="V38" s="54"/>
      <c r="W38" s="54"/>
    </row>
    <row r="39" spans="14:15" ht="12.75">
      <c r="N39" s="101"/>
      <c r="O39" s="101"/>
    </row>
    <row r="40" spans="14:17" ht="12.75">
      <c r="N40" s="154"/>
      <c r="O40" s="101"/>
      <c r="P40" s="101"/>
      <c r="Q40" s="101"/>
    </row>
    <row r="41" spans="13:17" ht="12.75">
      <c r="M41"/>
      <c r="N41"/>
      <c r="Q41" s="101"/>
    </row>
    <row r="42" ht="12.75">
      <c r="J42" s="101"/>
    </row>
    <row r="43" spans="12:13" ht="12.75">
      <c r="L43" s="101"/>
      <c r="M43" s="10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M45" sqref="M45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5.140625" style="0" customWidth="1"/>
    <col min="4" max="4" width="4.57421875" style="0" customWidth="1"/>
    <col min="5" max="5" width="5.57421875" style="0" customWidth="1"/>
    <col min="7" max="7" width="19.57421875" style="0" customWidth="1"/>
    <col min="8" max="8" width="8.00390625" style="0" customWidth="1"/>
    <col min="9" max="9" width="11.140625" style="101" bestFit="1" customWidth="1"/>
    <col min="10" max="10" width="11.57421875" style="104" customWidth="1"/>
    <col min="11" max="11" width="12.8515625" style="0" customWidth="1"/>
    <col min="15" max="15" width="12.28125" style="0" customWidth="1"/>
  </cols>
  <sheetData>
    <row r="1" spans="1:11" ht="12.75">
      <c r="A1" s="44"/>
      <c r="B1" s="44"/>
      <c r="C1" s="44"/>
      <c r="D1" s="44"/>
      <c r="E1" s="44"/>
      <c r="F1" s="44"/>
      <c r="G1" s="44"/>
      <c r="H1" s="44"/>
      <c r="I1" s="61"/>
      <c r="J1" s="37"/>
      <c r="K1" s="44"/>
    </row>
    <row r="2" spans="1:11" ht="12.75">
      <c r="A2" s="44"/>
      <c r="B2" s="44"/>
      <c r="C2" s="44"/>
      <c r="D2" s="44"/>
      <c r="E2" s="44"/>
      <c r="F2" s="45" t="s">
        <v>169</v>
      </c>
      <c r="G2" s="44"/>
      <c r="H2" s="44"/>
      <c r="I2" s="61"/>
      <c r="J2" s="37"/>
      <c r="K2" s="44"/>
    </row>
    <row r="3" spans="1:11" ht="12.75">
      <c r="A3" s="44"/>
      <c r="B3" s="44"/>
      <c r="C3" s="44"/>
      <c r="D3" s="44"/>
      <c r="E3" s="44"/>
      <c r="F3" s="45" t="s">
        <v>170</v>
      </c>
      <c r="G3" s="44"/>
      <c r="H3" s="44"/>
      <c r="I3" s="61"/>
      <c r="J3" s="37"/>
      <c r="K3" s="44"/>
    </row>
    <row r="4" spans="1:11" ht="12.75">
      <c r="A4" s="44"/>
      <c r="B4" s="44"/>
      <c r="C4" s="44"/>
      <c r="D4" s="44"/>
      <c r="E4" s="44"/>
      <c r="F4" s="44"/>
      <c r="G4" s="44"/>
      <c r="H4" s="44"/>
      <c r="I4" s="61"/>
      <c r="J4" s="37" t="s">
        <v>339</v>
      </c>
      <c r="K4" s="44"/>
    </row>
    <row r="5" spans="1:11" ht="13.5" thickBot="1">
      <c r="A5" s="46"/>
      <c r="B5" s="46"/>
      <c r="C5" s="46"/>
      <c r="D5" s="46"/>
      <c r="E5" s="46"/>
      <c r="F5" s="46"/>
      <c r="G5" s="46"/>
      <c r="H5" s="46"/>
      <c r="I5" s="62"/>
      <c r="J5" s="40"/>
      <c r="K5" s="46"/>
    </row>
    <row r="6" spans="1:11" ht="13.5" thickTop="1">
      <c r="A6" s="67" t="s">
        <v>24</v>
      </c>
      <c r="B6" s="47" t="s">
        <v>55</v>
      </c>
      <c r="C6" s="47" t="s">
        <v>26</v>
      </c>
      <c r="D6" s="47" t="s">
        <v>56</v>
      </c>
      <c r="E6" s="47" t="s">
        <v>55</v>
      </c>
      <c r="F6" s="47" t="s">
        <v>57</v>
      </c>
      <c r="G6" s="47"/>
      <c r="H6" s="47"/>
      <c r="I6" s="168" t="s">
        <v>405</v>
      </c>
      <c r="J6" s="168" t="s">
        <v>79</v>
      </c>
      <c r="K6" s="68" t="s">
        <v>58</v>
      </c>
    </row>
    <row r="7" spans="1:11" ht="12.75">
      <c r="A7" s="69" t="s">
        <v>59</v>
      </c>
      <c r="B7" s="45" t="s">
        <v>59</v>
      </c>
      <c r="C7" s="45" t="s">
        <v>60</v>
      </c>
      <c r="D7" s="45" t="s">
        <v>31</v>
      </c>
      <c r="E7" s="45" t="s">
        <v>31</v>
      </c>
      <c r="F7" s="45"/>
      <c r="G7" s="45"/>
      <c r="H7" s="45"/>
      <c r="I7" s="37"/>
      <c r="J7" s="37"/>
      <c r="K7" s="81"/>
    </row>
    <row r="8" spans="1:11" ht="13.5" thickBot="1">
      <c r="A8" s="112"/>
      <c r="B8" s="49"/>
      <c r="C8" s="49" t="s">
        <v>31</v>
      </c>
      <c r="D8" s="49"/>
      <c r="E8" s="49"/>
      <c r="F8" s="49"/>
      <c r="G8" s="49"/>
      <c r="H8" s="49"/>
      <c r="I8" s="113"/>
      <c r="J8" s="113"/>
      <c r="K8" s="114"/>
    </row>
    <row r="9" spans="1:11" ht="13.5" thickTop="1">
      <c r="A9" s="115"/>
      <c r="B9" s="14"/>
      <c r="C9" s="14"/>
      <c r="D9" s="52" t="s">
        <v>61</v>
      </c>
      <c r="E9" s="52"/>
      <c r="F9" s="14"/>
      <c r="G9" s="14"/>
      <c r="H9" s="14"/>
      <c r="I9" s="111"/>
      <c r="J9" s="118"/>
      <c r="K9" s="116"/>
    </row>
    <row r="10" spans="1:13" ht="12.75">
      <c r="A10" s="69" t="s">
        <v>2</v>
      </c>
      <c r="B10" s="45"/>
      <c r="C10" s="45"/>
      <c r="D10" s="77" t="s">
        <v>3</v>
      </c>
      <c r="E10" s="44"/>
      <c r="F10" s="44"/>
      <c r="G10" s="44"/>
      <c r="H10" s="44"/>
      <c r="I10" s="61"/>
      <c r="J10" s="37"/>
      <c r="K10" s="78"/>
      <c r="M10" t="s">
        <v>83</v>
      </c>
    </row>
    <row r="11" spans="1:11" ht="12.75">
      <c r="A11" s="69"/>
      <c r="B11" s="45">
        <v>1</v>
      </c>
      <c r="C11" s="45"/>
      <c r="D11" s="44"/>
      <c r="E11" s="44" t="s">
        <v>62</v>
      </c>
      <c r="F11" s="44"/>
      <c r="G11" s="44"/>
      <c r="H11" s="44"/>
      <c r="I11" s="61"/>
      <c r="J11" s="37">
        <f>SUM(I15,I21,I20,I28)</f>
        <v>47566000</v>
      </c>
      <c r="K11" s="78">
        <f>SUM(J11)</f>
        <v>47566000</v>
      </c>
    </row>
    <row r="12" spans="1:11" ht="12.75">
      <c r="A12" s="69"/>
      <c r="B12" s="45"/>
      <c r="C12" s="45"/>
      <c r="D12" s="44"/>
      <c r="E12" s="102"/>
      <c r="F12" s="44"/>
      <c r="G12" s="44"/>
      <c r="H12" s="44"/>
      <c r="I12" s="61"/>
      <c r="J12" s="163"/>
      <c r="K12" s="78"/>
    </row>
    <row r="13" spans="1:11" ht="12.75">
      <c r="A13" s="69"/>
      <c r="B13" s="45"/>
      <c r="C13" s="45"/>
      <c r="D13" s="44"/>
      <c r="E13" s="44"/>
      <c r="F13" s="44"/>
      <c r="G13" s="44"/>
      <c r="H13" s="44"/>
      <c r="I13" s="61"/>
      <c r="J13" s="163"/>
      <c r="K13" s="78"/>
    </row>
    <row r="14" spans="1:11" ht="12.75">
      <c r="A14" s="69"/>
      <c r="B14" s="45"/>
      <c r="C14" s="45"/>
      <c r="D14" s="44"/>
      <c r="E14" s="44"/>
      <c r="F14" s="44"/>
      <c r="G14" s="44"/>
      <c r="H14" s="44"/>
      <c r="I14" s="61"/>
      <c r="J14" s="163"/>
      <c r="K14" s="78"/>
    </row>
    <row r="15" spans="1:11" ht="12.75">
      <c r="A15" s="69"/>
      <c r="B15" s="45"/>
      <c r="C15" s="45"/>
      <c r="D15" s="44"/>
      <c r="E15" s="675" t="s">
        <v>100</v>
      </c>
      <c r="F15" s="676"/>
      <c r="G15" s="676"/>
      <c r="H15" s="677"/>
      <c r="I15" s="61">
        <f>SUM(I16:I19)</f>
        <v>3500000</v>
      </c>
      <c r="J15" s="163"/>
      <c r="K15" s="78"/>
    </row>
    <row r="16" spans="1:11" ht="12.75">
      <c r="A16" s="69"/>
      <c r="B16" s="45"/>
      <c r="C16" s="45"/>
      <c r="D16" s="44"/>
      <c r="E16" s="672" t="s">
        <v>93</v>
      </c>
      <c r="F16" s="673"/>
      <c r="G16" s="674"/>
      <c r="H16" s="44"/>
      <c r="I16" s="61"/>
      <c r="J16" s="163"/>
      <c r="K16" s="78"/>
    </row>
    <row r="17" spans="1:11" ht="12.75">
      <c r="A17" s="69"/>
      <c r="B17" s="45"/>
      <c r="C17" s="45"/>
      <c r="D17" s="44"/>
      <c r="E17" s="156" t="s">
        <v>101</v>
      </c>
      <c r="F17" s="157"/>
      <c r="G17" s="158"/>
      <c r="H17" s="44"/>
      <c r="I17" s="61"/>
      <c r="J17" s="163"/>
      <c r="K17" s="78"/>
    </row>
    <row r="18" spans="1:11" ht="12.75">
      <c r="A18" s="69"/>
      <c r="B18" s="45"/>
      <c r="C18" s="45"/>
      <c r="D18" s="44"/>
      <c r="E18" s="156" t="s">
        <v>102</v>
      </c>
      <c r="F18" s="157"/>
      <c r="G18" s="158"/>
      <c r="H18" s="44"/>
      <c r="I18" s="61"/>
      <c r="J18" s="163"/>
      <c r="K18" s="78"/>
    </row>
    <row r="19" spans="1:11" ht="12.75">
      <c r="A19" s="69"/>
      <c r="B19" s="45"/>
      <c r="C19" s="45"/>
      <c r="D19" s="44"/>
      <c r="E19" s="672" t="s">
        <v>103</v>
      </c>
      <c r="F19" s="673"/>
      <c r="G19" s="674"/>
      <c r="H19" s="44"/>
      <c r="I19" s="61">
        <v>3500000</v>
      </c>
      <c r="J19" s="163"/>
      <c r="K19" s="78"/>
    </row>
    <row r="20" spans="1:11" ht="12.75">
      <c r="A20" s="69"/>
      <c r="B20" s="45"/>
      <c r="C20" s="45"/>
      <c r="D20" s="44"/>
      <c r="E20" s="102" t="s">
        <v>41</v>
      </c>
      <c r="F20" s="102"/>
      <c r="G20" s="102"/>
      <c r="H20" s="45"/>
      <c r="I20" s="61"/>
      <c r="J20" s="163"/>
      <c r="K20" s="78"/>
    </row>
    <row r="21" spans="1:11" ht="12.75">
      <c r="A21" s="69"/>
      <c r="B21" s="45"/>
      <c r="C21" s="45"/>
      <c r="D21" s="44"/>
      <c r="E21" s="102" t="s">
        <v>42</v>
      </c>
      <c r="F21" s="181"/>
      <c r="G21" s="182"/>
      <c r="H21" s="44"/>
      <c r="I21" s="61">
        <f>SUM(I22,I23,I24,I25,I26,I27)</f>
        <v>42466000</v>
      </c>
      <c r="J21" s="163"/>
      <c r="K21" s="78"/>
    </row>
    <row r="22" spans="1:11" ht="12.75">
      <c r="A22" s="69"/>
      <c r="B22" s="45"/>
      <c r="C22" s="45"/>
      <c r="D22" s="44"/>
      <c r="E22" s="156" t="s">
        <v>43</v>
      </c>
      <c r="F22" s="157"/>
      <c r="G22" s="158"/>
      <c r="H22" s="44"/>
      <c r="I22" s="61">
        <v>8725000</v>
      </c>
      <c r="J22" s="163"/>
      <c r="K22" s="78"/>
    </row>
    <row r="23" spans="1:11" ht="12.75">
      <c r="A23" s="69"/>
      <c r="B23" s="45"/>
      <c r="C23" s="45"/>
      <c r="D23" s="44"/>
      <c r="E23" s="156" t="s">
        <v>44</v>
      </c>
      <c r="F23" s="157"/>
      <c r="G23" s="158"/>
      <c r="H23" s="44"/>
      <c r="I23" s="61">
        <v>25821000</v>
      </c>
      <c r="J23" s="163"/>
      <c r="K23" s="78"/>
    </row>
    <row r="24" spans="1:11" ht="12.75">
      <c r="A24" s="69"/>
      <c r="B24" s="45"/>
      <c r="C24" s="45"/>
      <c r="D24" s="44"/>
      <c r="E24" s="253" t="s">
        <v>104</v>
      </c>
      <c r="F24" s="157"/>
      <c r="G24" s="158"/>
      <c r="H24" s="44"/>
      <c r="I24" s="61">
        <v>5160000</v>
      </c>
      <c r="J24" s="163"/>
      <c r="K24" s="78"/>
    </row>
    <row r="25" spans="1:11" ht="12.75">
      <c r="A25" s="69"/>
      <c r="B25" s="45"/>
      <c r="C25" s="45"/>
      <c r="D25" s="44"/>
      <c r="E25" s="253" t="s">
        <v>105</v>
      </c>
      <c r="F25" s="254"/>
      <c r="G25" s="255"/>
      <c r="H25" s="44"/>
      <c r="I25" s="61">
        <v>1200000</v>
      </c>
      <c r="J25" s="163"/>
      <c r="K25" s="78"/>
    </row>
    <row r="26" spans="1:11" ht="12.75">
      <c r="A26" s="69"/>
      <c r="B26" s="45"/>
      <c r="C26" s="45"/>
      <c r="D26" s="44"/>
      <c r="E26" s="156" t="s">
        <v>77</v>
      </c>
      <c r="F26" s="157"/>
      <c r="G26" s="158"/>
      <c r="H26" s="44"/>
      <c r="I26" s="61">
        <v>1560000</v>
      </c>
      <c r="J26" s="163"/>
      <c r="K26" s="78"/>
    </row>
    <row r="27" spans="1:11" ht="12.75">
      <c r="A27" s="69"/>
      <c r="B27" s="45"/>
      <c r="C27" s="45"/>
      <c r="D27" s="44"/>
      <c r="E27" s="156" t="s">
        <v>84</v>
      </c>
      <c r="F27" s="157"/>
      <c r="G27" s="158"/>
      <c r="H27" s="44"/>
      <c r="I27" s="61"/>
      <c r="J27" s="163"/>
      <c r="K27" s="78"/>
    </row>
    <row r="28" spans="1:11" ht="12.75">
      <c r="A28" s="69"/>
      <c r="B28" s="45"/>
      <c r="C28" s="45"/>
      <c r="D28" s="44"/>
      <c r="E28" s="129" t="s">
        <v>5</v>
      </c>
      <c r="F28" s="159"/>
      <c r="G28" s="184"/>
      <c r="H28" s="44"/>
      <c r="I28" s="61">
        <v>1600000</v>
      </c>
      <c r="J28" s="163"/>
      <c r="K28" s="78"/>
    </row>
    <row r="29" spans="1:11" ht="12.75">
      <c r="A29" s="69"/>
      <c r="B29" s="45"/>
      <c r="C29" s="45"/>
      <c r="D29" s="44"/>
      <c r="E29" s="129"/>
      <c r="F29" s="159"/>
      <c r="G29" s="184"/>
      <c r="H29" s="44"/>
      <c r="I29" s="61"/>
      <c r="J29" s="163"/>
      <c r="K29" s="78"/>
    </row>
    <row r="30" spans="1:11" ht="12.75">
      <c r="A30" s="69"/>
      <c r="B30" s="45"/>
      <c r="C30" s="124"/>
      <c r="D30" s="44"/>
      <c r="E30" s="44"/>
      <c r="F30" s="44"/>
      <c r="G30" s="44"/>
      <c r="H30" s="44"/>
      <c r="I30" s="61"/>
      <c r="J30" s="37"/>
      <c r="K30" s="78"/>
    </row>
    <row r="31" spans="1:11" ht="12.75">
      <c r="A31" s="69" t="s">
        <v>9</v>
      </c>
      <c r="B31" s="45"/>
      <c r="C31" s="45"/>
      <c r="D31" s="45" t="s">
        <v>70</v>
      </c>
      <c r="E31" s="44"/>
      <c r="F31" s="44"/>
      <c r="G31" s="44"/>
      <c r="H31" s="44"/>
      <c r="I31" s="99"/>
      <c r="J31" s="37"/>
      <c r="K31" s="78">
        <f>SUM(J32,J39)</f>
        <v>492187978</v>
      </c>
    </row>
    <row r="32" spans="1:11" ht="12.75">
      <c r="A32" s="69"/>
      <c r="B32" s="45">
        <v>1</v>
      </c>
      <c r="C32" s="45"/>
      <c r="D32" s="44"/>
      <c r="E32" s="44" t="s">
        <v>75</v>
      </c>
      <c r="F32" s="44"/>
      <c r="G32" s="44"/>
      <c r="H32" s="44"/>
      <c r="I32" s="99"/>
      <c r="J32" s="37">
        <f>SUM(I33,I34,I35,I36,I37,I38)</f>
        <v>492187978</v>
      </c>
      <c r="K32" s="78"/>
    </row>
    <row r="33" spans="1:11" ht="12.75">
      <c r="A33" s="69"/>
      <c r="B33" s="45"/>
      <c r="C33" s="45"/>
      <c r="D33" s="44"/>
      <c r="E33" s="100" t="s">
        <v>67</v>
      </c>
      <c r="F33" s="44"/>
      <c r="G33" s="44"/>
      <c r="H33" s="44"/>
      <c r="I33" s="99">
        <v>168002980</v>
      </c>
      <c r="J33" s="37"/>
      <c r="K33" s="78"/>
    </row>
    <row r="34" spans="1:11" ht="12.75">
      <c r="A34" s="69"/>
      <c r="B34" s="45"/>
      <c r="C34" s="45"/>
      <c r="D34" s="44"/>
      <c r="E34" s="100" t="s">
        <v>68</v>
      </c>
      <c r="F34" s="44"/>
      <c r="G34" s="44"/>
      <c r="H34" s="44"/>
      <c r="I34" s="99">
        <v>44232265</v>
      </c>
      <c r="J34" s="37"/>
      <c r="K34" s="78"/>
    </row>
    <row r="35" spans="1:15" ht="12.75">
      <c r="A35" s="69"/>
      <c r="B35" s="45"/>
      <c r="C35" s="45"/>
      <c r="D35" s="44"/>
      <c r="E35" s="423" t="s">
        <v>215</v>
      </c>
      <c r="F35" s="44"/>
      <c r="G35" s="44"/>
      <c r="H35" s="44"/>
      <c r="I35" s="99">
        <v>279952733</v>
      </c>
      <c r="J35" s="37"/>
      <c r="K35" s="78"/>
      <c r="O35" s="122"/>
    </row>
    <row r="36" spans="1:15" ht="12.75">
      <c r="A36" s="69"/>
      <c r="B36" s="45"/>
      <c r="C36" s="45"/>
      <c r="D36" s="44"/>
      <c r="E36" s="100" t="s">
        <v>69</v>
      </c>
      <c r="F36" s="44"/>
      <c r="G36" s="44"/>
      <c r="H36" s="44" t="s">
        <v>97</v>
      </c>
      <c r="I36" s="99"/>
      <c r="J36" s="37"/>
      <c r="K36" s="78"/>
      <c r="O36" s="122"/>
    </row>
    <row r="37" spans="1:15" ht="12.75">
      <c r="A37" s="69"/>
      <c r="B37" s="45"/>
      <c r="C37" s="45"/>
      <c r="D37" s="44"/>
      <c r="E37" s="100" t="s">
        <v>69</v>
      </c>
      <c r="F37" s="44"/>
      <c r="G37" s="44"/>
      <c r="H37" s="44"/>
      <c r="I37" s="99"/>
      <c r="J37" s="37"/>
      <c r="K37" s="78"/>
      <c r="O37" s="122"/>
    </row>
    <row r="38" spans="1:15" ht="12.75">
      <c r="A38" s="69"/>
      <c r="B38" s="45"/>
      <c r="C38" s="45"/>
      <c r="D38" s="44"/>
      <c r="E38" s="100" t="s">
        <v>69</v>
      </c>
      <c r="F38" s="44"/>
      <c r="G38" s="44"/>
      <c r="H38" s="44"/>
      <c r="I38" s="99"/>
      <c r="J38" s="37"/>
      <c r="K38" s="78"/>
      <c r="O38" s="122"/>
    </row>
    <row r="39" spans="1:15" ht="12.75">
      <c r="A39" s="69"/>
      <c r="B39" s="45">
        <v>2</v>
      </c>
      <c r="C39" s="45"/>
      <c r="D39" s="44"/>
      <c r="E39" s="44" t="s">
        <v>76</v>
      </c>
      <c r="F39" s="44"/>
      <c r="G39" s="44"/>
      <c r="H39" s="44"/>
      <c r="I39" s="61"/>
      <c r="J39" s="37">
        <f>SUM(I40,I41,I42)</f>
        <v>0</v>
      </c>
      <c r="K39" s="78"/>
      <c r="O39" t="s">
        <v>83</v>
      </c>
    </row>
    <row r="40" spans="1:11" ht="12.75">
      <c r="A40" s="69"/>
      <c r="B40" s="45"/>
      <c r="C40" s="45"/>
      <c r="D40" s="44"/>
      <c r="E40" s="44" t="s">
        <v>98</v>
      </c>
      <c r="F40" s="44"/>
      <c r="G40" s="44"/>
      <c r="H40" s="44"/>
      <c r="I40" s="61"/>
      <c r="J40" s="37"/>
      <c r="K40" s="78"/>
    </row>
    <row r="41" spans="1:11" ht="12.75">
      <c r="A41" s="69"/>
      <c r="B41" s="45"/>
      <c r="C41" s="45"/>
      <c r="D41" s="44"/>
      <c r="E41" s="423" t="s">
        <v>398</v>
      </c>
      <c r="F41" s="44"/>
      <c r="G41" s="44"/>
      <c r="H41" s="44"/>
      <c r="I41" s="61"/>
      <c r="J41" s="37"/>
      <c r="K41" s="78"/>
    </row>
    <row r="42" spans="1:11" ht="12.75">
      <c r="A42" s="69"/>
      <c r="B42" s="45"/>
      <c r="C42" s="45"/>
      <c r="D42" s="44"/>
      <c r="E42" s="100" t="s">
        <v>63</v>
      </c>
      <c r="F42" s="44"/>
      <c r="G42" s="44" t="s">
        <v>82</v>
      </c>
      <c r="H42" s="44"/>
      <c r="I42" s="61"/>
      <c r="J42" s="37"/>
      <c r="K42" s="78"/>
    </row>
    <row r="43" spans="1:11" ht="12.75">
      <c r="A43" s="69"/>
      <c r="B43" s="45"/>
      <c r="C43" s="45"/>
      <c r="D43" s="45" t="s">
        <v>85</v>
      </c>
      <c r="E43" s="77"/>
      <c r="F43" s="45"/>
      <c r="G43" s="44"/>
      <c r="H43" s="44"/>
      <c r="I43" s="61"/>
      <c r="J43" s="37"/>
      <c r="K43" s="78">
        <f>SUM(I44,I45)</f>
        <v>0</v>
      </c>
    </row>
    <row r="44" spans="1:11" ht="12.75">
      <c r="A44" s="69"/>
      <c r="B44" s="45"/>
      <c r="C44" s="45"/>
      <c r="D44" s="44"/>
      <c r="E44" s="100" t="s">
        <v>86</v>
      </c>
      <c r="F44" s="44"/>
      <c r="G44" s="44"/>
      <c r="H44" s="44"/>
      <c r="I44" s="61"/>
      <c r="J44" s="37"/>
      <c r="K44" s="78"/>
    </row>
    <row r="45" spans="1:11" ht="12.75">
      <c r="A45" s="69"/>
      <c r="B45" s="45"/>
      <c r="C45" s="45"/>
      <c r="D45" s="44"/>
      <c r="E45" s="100" t="s">
        <v>87</v>
      </c>
      <c r="F45" s="44"/>
      <c r="G45" s="44"/>
      <c r="H45" s="44"/>
      <c r="I45" s="61"/>
      <c r="J45" s="37"/>
      <c r="K45" s="78"/>
    </row>
    <row r="46" spans="1:11" ht="12.75">
      <c r="A46" s="69" t="s">
        <v>73</v>
      </c>
      <c r="B46" s="45"/>
      <c r="C46" s="45"/>
      <c r="D46" s="45" t="s">
        <v>13</v>
      </c>
      <c r="E46" s="100"/>
      <c r="F46" s="44"/>
      <c r="G46" s="44"/>
      <c r="H46" s="44"/>
      <c r="I46" s="61">
        <f>SUM(I47:I48)</f>
        <v>0</v>
      </c>
      <c r="J46" s="37"/>
      <c r="K46" s="78">
        <f>SUM(I46)</f>
        <v>0</v>
      </c>
    </row>
    <row r="47" spans="1:11" ht="12.75">
      <c r="A47" s="69"/>
      <c r="B47" s="45"/>
      <c r="C47" s="45"/>
      <c r="D47" s="44"/>
      <c r="E47" s="100" t="s">
        <v>15</v>
      </c>
      <c r="F47" s="44"/>
      <c r="G47" s="44"/>
      <c r="H47" s="44"/>
      <c r="I47" s="61"/>
      <c r="J47" s="37"/>
      <c r="K47" s="78"/>
    </row>
    <row r="48" spans="1:11" ht="13.5" thickBot="1">
      <c r="A48" s="84"/>
      <c r="B48" s="58"/>
      <c r="C48" s="58"/>
      <c r="D48" s="46"/>
      <c r="E48" s="117" t="s">
        <v>16</v>
      </c>
      <c r="F48" s="46"/>
      <c r="G48" s="46"/>
      <c r="H48" s="46"/>
      <c r="I48" s="62"/>
      <c r="J48" s="40"/>
      <c r="K48" s="85"/>
    </row>
    <row r="49" spans="1:11" ht="14.25" thickBot="1" thickTop="1">
      <c r="A49" s="119"/>
      <c r="B49" s="64"/>
      <c r="C49" s="64"/>
      <c r="D49" s="64" t="s">
        <v>17</v>
      </c>
      <c r="E49" s="63"/>
      <c r="F49" s="63"/>
      <c r="G49" s="63"/>
      <c r="H49" s="63"/>
      <c r="I49" s="90"/>
      <c r="J49" s="65"/>
      <c r="K49" s="91">
        <f>SUM(K11,K31,K43,K46)</f>
        <v>539753978</v>
      </c>
    </row>
    <row r="50" spans="1:11" ht="13.5" thickTop="1">
      <c r="A50" s="110"/>
      <c r="B50" s="110"/>
      <c r="C50" s="110"/>
      <c r="D50" s="48"/>
      <c r="E50" s="48"/>
      <c r="F50" s="48"/>
      <c r="G50" s="48"/>
      <c r="H50" s="48"/>
      <c r="I50" s="169"/>
      <c r="J50" s="185"/>
      <c r="K50" s="185"/>
    </row>
    <row r="51" spans="1:11" ht="12.75">
      <c r="A51" s="4"/>
      <c r="B51" s="4"/>
      <c r="C51" s="4"/>
      <c r="D51" s="4"/>
      <c r="E51" s="16"/>
      <c r="F51" s="16"/>
      <c r="G51" s="16"/>
      <c r="H51" s="16"/>
      <c r="I51" s="103"/>
      <c r="J51" s="109"/>
      <c r="K51" s="109"/>
    </row>
    <row r="52" spans="1:11" ht="12.75">
      <c r="A52" s="4"/>
      <c r="B52" s="4"/>
      <c r="C52" s="4"/>
      <c r="D52" s="16"/>
      <c r="E52" s="16"/>
      <c r="F52" s="16"/>
      <c r="G52" s="16"/>
      <c r="H52" s="16"/>
      <c r="I52" s="103"/>
      <c r="J52" s="109"/>
      <c r="K52" s="109"/>
    </row>
  </sheetData>
  <sheetProtection/>
  <mergeCells count="3">
    <mergeCell ref="E19:G19"/>
    <mergeCell ref="E15:H15"/>
    <mergeCell ref="E16:G16"/>
  </mergeCells>
  <printOptions/>
  <pageMargins left="0.75" right="0.75" top="1" bottom="1" header="0.5" footer="0.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zoomScalePageLayoutView="0" workbookViewId="0" topLeftCell="B22">
      <selection activeCell="F36" sqref="F36"/>
    </sheetView>
  </sheetViews>
  <sheetFormatPr defaultColWidth="9.140625" defaultRowHeight="12.75"/>
  <cols>
    <col min="3" max="3" width="46.28125" style="0" customWidth="1"/>
    <col min="4" max="4" width="15.00390625" style="0" customWidth="1"/>
    <col min="6" max="6" width="21.8515625" style="623" customWidth="1"/>
    <col min="7" max="8" width="14.140625" style="0" customWidth="1"/>
    <col min="9" max="9" width="16.140625" style="0" customWidth="1"/>
    <col min="10" max="10" width="15.7109375" style="0" customWidth="1"/>
    <col min="11" max="12" width="11.140625" style="0" bestFit="1" customWidth="1"/>
  </cols>
  <sheetData>
    <row r="2" spans="1:10" ht="16.5">
      <c r="A2" s="349"/>
      <c r="B2" s="349"/>
      <c r="C2" s="598" t="s">
        <v>335</v>
      </c>
      <c r="D2" s="349"/>
      <c r="E2" s="349"/>
      <c r="F2" s="613"/>
      <c r="G2" s="349"/>
      <c r="H2" s="349"/>
      <c r="I2" s="349"/>
      <c r="J2" s="329"/>
    </row>
    <row r="3" spans="4:10" ht="16.5">
      <c r="D3" s="349"/>
      <c r="E3" s="349"/>
      <c r="F3" s="613"/>
      <c r="G3" s="349"/>
      <c r="H3" s="349"/>
      <c r="I3" s="598" t="s">
        <v>340</v>
      </c>
      <c r="J3" s="330"/>
    </row>
    <row r="4" spans="2:10" ht="16.5">
      <c r="B4" s="349"/>
      <c r="D4" s="598" t="s">
        <v>341</v>
      </c>
      <c r="E4" s="349"/>
      <c r="F4" s="613"/>
      <c r="G4" s="349"/>
      <c r="H4" s="349"/>
      <c r="I4" s="349"/>
      <c r="J4" s="330"/>
    </row>
    <row r="5" spans="1:10" ht="16.5">
      <c r="A5" s="349"/>
      <c r="B5" s="350"/>
      <c r="C5" s="350"/>
      <c r="D5" s="351" t="s">
        <v>423</v>
      </c>
      <c r="E5" s="350"/>
      <c r="F5" s="614"/>
      <c r="G5" s="350"/>
      <c r="H5" s="350"/>
      <c r="I5" s="350"/>
      <c r="J5" s="330"/>
    </row>
    <row r="6" spans="1:10" ht="17.25" thickBot="1">
      <c r="A6" s="343"/>
      <c r="B6" s="330"/>
      <c r="C6" s="330"/>
      <c r="D6" s="330"/>
      <c r="E6" s="330"/>
      <c r="F6" s="615"/>
      <c r="G6" s="330"/>
      <c r="H6" s="330"/>
      <c r="I6" s="331"/>
      <c r="J6" s="331"/>
    </row>
    <row r="7" spans="1:10" ht="16.5">
      <c r="A7" s="344"/>
      <c r="B7" s="335"/>
      <c r="C7" s="335" t="s">
        <v>175</v>
      </c>
      <c r="D7" s="338" t="s">
        <v>176</v>
      </c>
      <c r="E7" s="338"/>
      <c r="F7" s="616" t="s">
        <v>177</v>
      </c>
      <c r="G7" s="634" t="s">
        <v>178</v>
      </c>
      <c r="H7" s="632"/>
      <c r="I7" s="628" t="s">
        <v>374</v>
      </c>
      <c r="J7" s="629"/>
    </row>
    <row r="8" spans="1:12" ht="17.25" thickBot="1">
      <c r="A8" s="345"/>
      <c r="B8" s="336"/>
      <c r="C8" s="336"/>
      <c r="D8" s="339" t="s">
        <v>179</v>
      </c>
      <c r="E8" s="339"/>
      <c r="F8" s="617"/>
      <c r="G8" s="627" t="s">
        <v>179</v>
      </c>
      <c r="H8" s="633"/>
      <c r="I8" s="630" t="s">
        <v>166</v>
      </c>
      <c r="J8" s="631" t="s">
        <v>81</v>
      </c>
      <c r="K8" s="599"/>
      <c r="L8" s="599"/>
    </row>
    <row r="9" spans="1:10" ht="16.5">
      <c r="A9" s="352"/>
      <c r="B9" s="364"/>
      <c r="C9" s="357"/>
      <c r="D9" s="340"/>
      <c r="E9" s="340"/>
      <c r="F9" s="618"/>
      <c r="G9" s="340"/>
      <c r="H9" s="340"/>
      <c r="I9" s="330"/>
      <c r="J9" s="332"/>
    </row>
    <row r="10" spans="1:10" ht="16.5">
      <c r="A10" s="358" t="s">
        <v>180</v>
      </c>
      <c r="B10" s="359" t="s">
        <v>173</v>
      </c>
      <c r="C10" s="363"/>
      <c r="D10" s="360">
        <v>4419000</v>
      </c>
      <c r="E10" s="360"/>
      <c r="F10" s="612">
        <v>23.1</v>
      </c>
      <c r="G10" s="360">
        <v>68052600</v>
      </c>
      <c r="H10" s="360"/>
      <c r="I10" s="360"/>
      <c r="J10" s="362"/>
    </row>
    <row r="11" spans="1:10" ht="16.5">
      <c r="A11" s="358"/>
      <c r="B11" s="359" t="s">
        <v>174</v>
      </c>
      <c r="C11" s="363"/>
      <c r="D11" s="360">
        <v>4419000</v>
      </c>
      <c r="E11" s="360"/>
      <c r="F11" s="612">
        <v>23.9</v>
      </c>
      <c r="G11" s="360">
        <v>35204700</v>
      </c>
      <c r="H11" s="360"/>
      <c r="I11" s="360"/>
      <c r="J11" s="362"/>
    </row>
    <row r="12" spans="1:10" ht="16.5">
      <c r="A12" s="358"/>
      <c r="B12" s="640" t="s">
        <v>403</v>
      </c>
      <c r="C12" s="363"/>
      <c r="D12" s="360"/>
      <c r="E12" s="360"/>
      <c r="F12" s="612"/>
      <c r="G12" s="360">
        <v>0</v>
      </c>
      <c r="H12" s="360"/>
      <c r="I12" s="360"/>
      <c r="J12" s="362"/>
    </row>
    <row r="13" spans="1:10" ht="16.5">
      <c r="A13" s="358"/>
      <c r="B13" s="359"/>
      <c r="C13" s="363"/>
      <c r="D13" s="360"/>
      <c r="E13" s="360"/>
      <c r="F13" s="612"/>
      <c r="G13" s="360">
        <v>0</v>
      </c>
      <c r="H13" s="360"/>
      <c r="I13" s="360"/>
      <c r="J13" s="362"/>
    </row>
    <row r="14" spans="1:10" ht="16.5">
      <c r="A14" s="358"/>
      <c r="B14" s="359" t="s">
        <v>181</v>
      </c>
      <c r="C14" s="363"/>
      <c r="D14" s="360">
        <v>2205000</v>
      </c>
      <c r="E14" s="360"/>
      <c r="F14" s="612">
        <v>16.8</v>
      </c>
      <c r="G14" s="360">
        <v>24696000</v>
      </c>
      <c r="H14" s="360"/>
      <c r="I14" s="360"/>
      <c r="J14" s="362"/>
    </row>
    <row r="15" spans="1:10" ht="16.5">
      <c r="A15" s="358"/>
      <c r="B15" s="359" t="s">
        <v>182</v>
      </c>
      <c r="C15" s="363"/>
      <c r="D15" s="360">
        <v>2205000</v>
      </c>
      <c r="E15" s="360"/>
      <c r="F15" s="612">
        <v>16.8</v>
      </c>
      <c r="G15" s="360">
        <v>12348000</v>
      </c>
      <c r="H15" s="360"/>
      <c r="I15" s="360"/>
      <c r="J15" s="362"/>
    </row>
    <row r="16" spans="1:10" ht="16.5">
      <c r="A16" s="358" t="s">
        <v>183</v>
      </c>
      <c r="B16" s="359" t="s">
        <v>371</v>
      </c>
      <c r="C16" s="357"/>
      <c r="D16" s="360">
        <v>81700</v>
      </c>
      <c r="E16" s="360"/>
      <c r="F16" s="612">
        <v>260</v>
      </c>
      <c r="G16" s="360">
        <v>14161333</v>
      </c>
      <c r="H16" s="360"/>
      <c r="I16" s="360"/>
      <c r="J16" s="362"/>
    </row>
    <row r="17" spans="1:10" ht="16.5">
      <c r="A17" s="358"/>
      <c r="B17" s="359" t="s">
        <v>370</v>
      </c>
      <c r="C17" s="357"/>
      <c r="D17" s="360">
        <v>81700</v>
      </c>
      <c r="E17" s="360"/>
      <c r="F17" s="612">
        <v>270</v>
      </c>
      <c r="G17" s="360">
        <v>7353000</v>
      </c>
      <c r="H17" s="360"/>
      <c r="I17" s="360"/>
      <c r="J17" s="424"/>
    </row>
    <row r="18" spans="1:10" ht="16.5">
      <c r="A18" s="358"/>
      <c r="B18" s="359"/>
      <c r="C18" s="357"/>
      <c r="D18" s="360"/>
      <c r="E18" s="360"/>
      <c r="F18" s="612"/>
      <c r="G18" s="360">
        <v>0</v>
      </c>
      <c r="H18" s="360"/>
      <c r="I18" s="624"/>
      <c r="J18" s="424"/>
    </row>
    <row r="19" spans="1:10" ht="16.5">
      <c r="A19" s="358"/>
      <c r="B19" s="359"/>
      <c r="C19" s="357"/>
      <c r="D19" s="360"/>
      <c r="E19" s="360"/>
      <c r="F19" s="612"/>
      <c r="G19" s="360">
        <v>0</v>
      </c>
      <c r="H19" s="360"/>
      <c r="I19" s="624"/>
      <c r="J19" s="424"/>
    </row>
    <row r="20" spans="1:10" ht="16.5">
      <c r="A20" s="358"/>
      <c r="B20" s="359" t="s">
        <v>220</v>
      </c>
      <c r="C20" s="357"/>
      <c r="D20" s="360">
        <v>401000</v>
      </c>
      <c r="E20" s="360"/>
      <c r="F20" s="612">
        <v>13</v>
      </c>
      <c r="G20" s="360">
        <v>5213000</v>
      </c>
      <c r="H20" s="360"/>
      <c r="I20" s="361"/>
      <c r="J20" s="362"/>
    </row>
    <row r="21" spans="2:10" ht="16.5">
      <c r="B21" s="625"/>
      <c r="C21" s="357"/>
      <c r="D21" s="360"/>
      <c r="E21" s="360"/>
      <c r="F21" s="612"/>
      <c r="G21" s="360">
        <v>0</v>
      </c>
      <c r="H21" s="360"/>
      <c r="I21" s="361"/>
      <c r="J21" s="362"/>
    </row>
    <row r="22" spans="1:11" ht="16.5">
      <c r="A22" s="626" t="s">
        <v>372</v>
      </c>
      <c r="B22" s="361" t="s">
        <v>373</v>
      </c>
      <c r="C22" s="357"/>
      <c r="D22" s="360">
        <v>0</v>
      </c>
      <c r="E22" s="360"/>
      <c r="F22" s="612"/>
      <c r="G22" s="360">
        <v>0</v>
      </c>
      <c r="H22" s="360">
        <v>167028633</v>
      </c>
      <c r="I22" s="361">
        <v>143876053</v>
      </c>
      <c r="J22" s="362">
        <v>23152580</v>
      </c>
      <c r="K22" s="101"/>
    </row>
    <row r="23" spans="1:11" ht="16.5">
      <c r="A23" s="348"/>
      <c r="B23" s="330"/>
      <c r="C23" s="357"/>
      <c r="D23" s="360"/>
      <c r="E23" s="360"/>
      <c r="F23" s="612"/>
      <c r="G23" s="360"/>
      <c r="H23" s="360"/>
      <c r="I23" s="361"/>
      <c r="J23" s="362"/>
      <c r="K23" s="101"/>
    </row>
    <row r="24" spans="1:11" ht="16.5">
      <c r="A24" s="626" t="s">
        <v>372</v>
      </c>
      <c r="B24" s="330"/>
      <c r="C24" s="334"/>
      <c r="D24" s="340"/>
      <c r="E24" s="340"/>
      <c r="F24" s="618"/>
      <c r="G24" s="340"/>
      <c r="H24" s="340"/>
      <c r="I24" s="330"/>
      <c r="J24" s="332"/>
      <c r="K24" s="101"/>
    </row>
    <row r="25" spans="1:11" ht="16.5">
      <c r="A25" s="353" t="s">
        <v>184</v>
      </c>
      <c r="B25" s="350" t="s">
        <v>185</v>
      </c>
      <c r="C25" s="354"/>
      <c r="D25" s="355"/>
      <c r="E25" s="355"/>
      <c r="F25" s="619"/>
      <c r="G25" s="355"/>
      <c r="H25" s="355"/>
      <c r="I25" s="350"/>
      <c r="J25" s="356"/>
      <c r="K25" s="101"/>
    </row>
    <row r="26" spans="1:11" ht="16.5">
      <c r="A26" s="348"/>
      <c r="B26" s="330"/>
      <c r="C26" s="334"/>
      <c r="D26" s="340"/>
      <c r="E26" s="340"/>
      <c r="F26" s="618"/>
      <c r="G26" s="340"/>
      <c r="H26" s="340"/>
      <c r="I26" s="330"/>
      <c r="J26" s="332"/>
      <c r="K26" s="101"/>
    </row>
    <row r="27" spans="1:11" ht="16.5">
      <c r="A27" s="348" t="s">
        <v>186</v>
      </c>
      <c r="B27" s="330" t="s">
        <v>375</v>
      </c>
      <c r="C27" s="334"/>
      <c r="D27" s="340">
        <v>3000000</v>
      </c>
      <c r="E27" s="340"/>
      <c r="F27" s="618">
        <v>5.1</v>
      </c>
      <c r="G27" s="340">
        <v>15300000</v>
      </c>
      <c r="H27" s="340"/>
      <c r="I27" s="340"/>
      <c r="J27" s="332"/>
      <c r="K27" s="101"/>
    </row>
    <row r="28" spans="1:11" ht="16.5">
      <c r="A28" s="348"/>
      <c r="B28" s="330" t="s">
        <v>376</v>
      </c>
      <c r="C28" s="334"/>
      <c r="D28" s="340">
        <v>3000000</v>
      </c>
      <c r="E28" s="340"/>
      <c r="F28" s="618">
        <v>3</v>
      </c>
      <c r="G28" s="340">
        <v>9000000</v>
      </c>
      <c r="H28" s="340">
        <v>24300000</v>
      </c>
      <c r="I28" s="340">
        <v>18270133</v>
      </c>
      <c r="J28" s="332">
        <v>6029867</v>
      </c>
      <c r="K28" s="101"/>
    </row>
    <row r="29" spans="1:11" ht="16.5">
      <c r="A29" s="348"/>
      <c r="B29" s="635" t="s">
        <v>377</v>
      </c>
      <c r="C29" s="636"/>
      <c r="D29" s="340">
        <v>3000000</v>
      </c>
      <c r="E29" s="340"/>
      <c r="F29" s="618">
        <v>1</v>
      </c>
      <c r="G29" s="340">
        <v>3000000</v>
      </c>
      <c r="H29" s="340"/>
      <c r="I29" s="340"/>
      <c r="J29" s="332"/>
      <c r="K29" s="101"/>
    </row>
    <row r="30" spans="1:11" ht="16.5">
      <c r="A30" s="348"/>
      <c r="B30" s="635" t="s">
        <v>378</v>
      </c>
      <c r="C30" s="636"/>
      <c r="D30" s="340">
        <v>1800</v>
      </c>
      <c r="E30" s="340"/>
      <c r="F30" s="618">
        <v>3315</v>
      </c>
      <c r="G30" s="340">
        <v>5967000</v>
      </c>
      <c r="H30" s="340">
        <v>8967000</v>
      </c>
      <c r="I30" s="340">
        <v>5375572</v>
      </c>
      <c r="J30" s="332">
        <v>3591428</v>
      </c>
      <c r="K30" s="101"/>
    </row>
    <row r="31" spans="1:11" ht="16.5">
      <c r="A31" s="348"/>
      <c r="B31" s="635" t="s">
        <v>379</v>
      </c>
      <c r="C31" s="636"/>
      <c r="D31" s="340">
        <v>2000000</v>
      </c>
      <c r="E31" s="340"/>
      <c r="F31" s="618">
        <v>1</v>
      </c>
      <c r="G31" s="340">
        <v>2000000</v>
      </c>
      <c r="H31" s="340"/>
      <c r="I31" s="340"/>
      <c r="J31" s="332"/>
      <c r="K31" s="101"/>
    </row>
    <row r="32" spans="1:11" ht="16.5">
      <c r="A32" s="348"/>
      <c r="B32" s="635" t="s">
        <v>380</v>
      </c>
      <c r="C32" s="636"/>
      <c r="D32" s="340">
        <v>150000</v>
      </c>
      <c r="E32" s="340"/>
      <c r="F32" s="618">
        <v>42</v>
      </c>
      <c r="G32" s="340">
        <v>6300000</v>
      </c>
      <c r="H32" s="340">
        <v>8300000</v>
      </c>
      <c r="I32" s="340">
        <v>4975717</v>
      </c>
      <c r="J32" s="332">
        <v>3324283</v>
      </c>
      <c r="K32" s="101">
        <f>SUM(I30,I32)</f>
        <v>10351289</v>
      </c>
    </row>
    <row r="33" spans="1:11" ht="16.5">
      <c r="A33" s="348" t="s">
        <v>187</v>
      </c>
      <c r="B33" s="330" t="s">
        <v>246</v>
      </c>
      <c r="C33" s="334"/>
      <c r="D33" s="340">
        <v>55360</v>
      </c>
      <c r="E33" s="340"/>
      <c r="F33" s="618">
        <v>170</v>
      </c>
      <c r="G33" s="340">
        <v>9411200</v>
      </c>
      <c r="H33" s="340">
        <v>9411200</v>
      </c>
      <c r="I33" s="340">
        <v>9411200</v>
      </c>
      <c r="J33" s="332"/>
      <c r="K33" s="101">
        <f>SUM(J30,J32)</f>
        <v>6915711</v>
      </c>
    </row>
    <row r="34" spans="1:11" ht="16.5">
      <c r="A34" s="348"/>
      <c r="B34" s="635" t="s">
        <v>389</v>
      </c>
      <c r="C34" s="636"/>
      <c r="D34" s="340">
        <v>25000</v>
      </c>
      <c r="E34" s="340"/>
      <c r="F34" s="618">
        <v>6</v>
      </c>
      <c r="G34" s="340">
        <v>150000</v>
      </c>
      <c r="H34" s="340"/>
      <c r="I34" s="340"/>
      <c r="J34" s="332"/>
      <c r="K34" s="101"/>
    </row>
    <row r="35" spans="1:11" ht="16.5">
      <c r="A35" s="348" t="s">
        <v>188</v>
      </c>
      <c r="B35" s="635" t="s">
        <v>390</v>
      </c>
      <c r="C35" s="636"/>
      <c r="D35" s="340">
        <v>273000</v>
      </c>
      <c r="E35" s="340"/>
      <c r="F35" s="618">
        <v>50</v>
      </c>
      <c r="G35" s="340">
        <v>13650000</v>
      </c>
      <c r="H35" s="340">
        <v>13800000</v>
      </c>
      <c r="I35" s="340">
        <v>8622868</v>
      </c>
      <c r="J35" s="332">
        <v>5177132</v>
      </c>
      <c r="K35" s="101"/>
    </row>
    <row r="36" spans="1:11" ht="16.5">
      <c r="A36" s="348"/>
      <c r="B36" s="635" t="s">
        <v>381</v>
      </c>
      <c r="C36" s="636"/>
      <c r="D36" s="340">
        <v>109000</v>
      </c>
      <c r="E36" s="340"/>
      <c r="F36" s="618">
        <v>40</v>
      </c>
      <c r="G36" s="340">
        <v>4360000</v>
      </c>
      <c r="H36" s="340">
        <v>4360000</v>
      </c>
      <c r="I36" s="340">
        <v>4360000</v>
      </c>
      <c r="J36" s="332"/>
      <c r="K36" s="101"/>
    </row>
    <row r="37" spans="1:11" ht="16.5">
      <c r="A37" s="348" t="s">
        <v>189</v>
      </c>
      <c r="B37" s="635" t="s">
        <v>382</v>
      </c>
      <c r="C37" s="636"/>
      <c r="D37" s="340"/>
      <c r="E37" s="340"/>
      <c r="F37" s="618"/>
      <c r="G37" s="340"/>
      <c r="H37" s="340"/>
      <c r="I37" s="340"/>
      <c r="J37" s="332"/>
      <c r="K37" s="101"/>
    </row>
    <row r="38" spans="1:11" ht="16.5">
      <c r="A38" s="348" t="s">
        <v>190</v>
      </c>
      <c r="B38" s="635" t="s">
        <v>191</v>
      </c>
      <c r="C38" s="636"/>
      <c r="D38" s="340">
        <v>494900</v>
      </c>
      <c r="E38" s="340"/>
      <c r="F38" s="618">
        <v>41</v>
      </c>
      <c r="G38" s="340">
        <v>20290900</v>
      </c>
      <c r="H38" s="340">
        <v>30545900</v>
      </c>
      <c r="I38" s="340">
        <v>30545900</v>
      </c>
      <c r="J38" s="332"/>
      <c r="K38" s="101"/>
    </row>
    <row r="39" spans="1:11" ht="16.5">
      <c r="A39" s="348"/>
      <c r="B39" s="635" t="s">
        <v>402</v>
      </c>
      <c r="C39" s="636"/>
      <c r="D39" s="340"/>
      <c r="E39" s="340"/>
      <c r="F39" s="618"/>
      <c r="G39" s="340">
        <v>10255000</v>
      </c>
      <c r="H39" s="340"/>
      <c r="I39" s="340">
        <v>0</v>
      </c>
      <c r="J39" s="332"/>
      <c r="K39" s="101"/>
    </row>
    <row r="40" spans="1:12" ht="17.25" thickBot="1">
      <c r="A40" s="348"/>
      <c r="B40" s="330"/>
      <c r="C40" s="334"/>
      <c r="D40" s="340"/>
      <c r="E40" s="340"/>
      <c r="F40" s="618"/>
      <c r="G40" s="340"/>
      <c r="H40" s="340"/>
      <c r="I40" s="330"/>
      <c r="J40" s="332"/>
      <c r="K40" s="101"/>
      <c r="L40" s="101"/>
    </row>
    <row r="41" spans="1:12" ht="17.25" thickBot="1">
      <c r="A41" s="348"/>
      <c r="B41" s="337" t="s">
        <v>83</v>
      </c>
      <c r="C41" s="341" t="s">
        <v>192</v>
      </c>
      <c r="D41" s="341"/>
      <c r="E41" s="341"/>
      <c r="F41" s="620"/>
      <c r="G41" s="341">
        <v>266712733</v>
      </c>
      <c r="H41" s="341">
        <v>266712733</v>
      </c>
      <c r="I41" s="341">
        <v>225031555</v>
      </c>
      <c r="J41" s="341">
        <v>41681178</v>
      </c>
      <c r="K41" s="101"/>
      <c r="L41" s="101"/>
    </row>
    <row r="42" ht="17.25" thickBot="1">
      <c r="A42" s="342"/>
    </row>
    <row r="43" spans="1:10" ht="16.5">
      <c r="A43" s="346"/>
      <c r="B43" s="333"/>
      <c r="C43" s="333"/>
      <c r="D43" s="333"/>
      <c r="E43" s="333"/>
      <c r="F43" s="621"/>
      <c r="G43" s="333"/>
      <c r="H43" s="333"/>
      <c r="I43" s="333"/>
      <c r="J43" s="333"/>
    </row>
    <row r="44" spans="1:10" ht="16.5">
      <c r="A44" s="346"/>
      <c r="B44" s="333"/>
      <c r="C44" s="333"/>
      <c r="D44" s="333"/>
      <c r="E44" s="333"/>
      <c r="F44" s="621"/>
      <c r="G44" s="333"/>
      <c r="H44" s="333"/>
      <c r="I44" s="333"/>
      <c r="J44" s="333">
        <f>SUM(I41:J41)</f>
        <v>266712733</v>
      </c>
    </row>
    <row r="45" spans="1:10" ht="16.5">
      <c r="A45" s="346"/>
      <c r="B45" s="333"/>
      <c r="C45" s="333"/>
      <c r="D45" s="333"/>
      <c r="E45" s="333"/>
      <c r="F45" s="621"/>
      <c r="G45" s="333"/>
      <c r="H45" s="333"/>
      <c r="I45" s="333"/>
      <c r="J45" s="333"/>
    </row>
    <row r="46" spans="1:10" ht="16.5">
      <c r="A46" s="346"/>
      <c r="B46" s="333"/>
      <c r="C46" s="333"/>
      <c r="D46" s="333"/>
      <c r="E46" s="333"/>
      <c r="F46" s="621"/>
      <c r="G46" s="333"/>
      <c r="H46" s="333"/>
      <c r="I46" s="333"/>
      <c r="J46" s="333"/>
    </row>
    <row r="47" spans="1:10" ht="16.5">
      <c r="A47" s="346"/>
      <c r="B47" s="333"/>
      <c r="C47" s="333"/>
      <c r="D47" s="333"/>
      <c r="E47" s="333"/>
      <c r="F47" s="621"/>
      <c r="G47" s="333"/>
      <c r="H47" s="333"/>
      <c r="I47" s="333"/>
      <c r="J47" s="333"/>
    </row>
    <row r="48" spans="1:10" ht="16.5">
      <c r="A48" s="346"/>
      <c r="B48" s="333"/>
      <c r="C48" s="333"/>
      <c r="D48" s="333"/>
      <c r="E48" s="333"/>
      <c r="F48" s="621"/>
      <c r="G48" s="333"/>
      <c r="H48" s="333"/>
      <c r="I48" s="331"/>
      <c r="J48" s="333"/>
    </row>
    <row r="49" spans="1:10" ht="16.5">
      <c r="A49" s="346"/>
      <c r="B49" s="333"/>
      <c r="C49" s="333"/>
      <c r="D49" s="333"/>
      <c r="E49" s="333"/>
      <c r="F49" s="621"/>
      <c r="G49" s="333"/>
      <c r="H49" s="333"/>
      <c r="I49" s="333"/>
      <c r="J49" s="333"/>
    </row>
    <row r="50" spans="1:10" ht="16.5">
      <c r="A50" s="329"/>
      <c r="B50" s="329"/>
      <c r="C50" s="329"/>
      <c r="D50" s="333"/>
      <c r="E50" s="329"/>
      <c r="F50" s="622"/>
      <c r="G50" s="333"/>
      <c r="H50" s="329"/>
      <c r="I50" s="329"/>
      <c r="J50" s="329"/>
    </row>
    <row r="51" spans="1:10" ht="16.5">
      <c r="A51" s="329"/>
      <c r="B51" s="329"/>
      <c r="C51" s="329"/>
      <c r="D51" s="329"/>
      <c r="E51" s="329"/>
      <c r="F51" s="622"/>
      <c r="G51" s="333"/>
      <c r="H51" s="329"/>
      <c r="I51" s="329"/>
      <c r="J51" s="329"/>
    </row>
    <row r="53" spans="1:10" ht="12.75">
      <c r="A53" s="329"/>
      <c r="B53" s="329"/>
      <c r="C53" s="329"/>
      <c r="D53" s="329"/>
      <c r="E53" s="329"/>
      <c r="F53" s="622"/>
      <c r="G53" s="347"/>
      <c r="H53" s="347"/>
      <c r="I53" s="329"/>
      <c r="J53" s="329"/>
    </row>
    <row r="54" spans="1:10" ht="12.75">
      <c r="A54" s="329"/>
      <c r="B54" s="329"/>
      <c r="C54" s="329"/>
      <c r="D54" s="329"/>
      <c r="E54" s="329"/>
      <c r="F54" s="622"/>
      <c r="G54" s="347"/>
      <c r="H54" s="347"/>
      <c r="I54" s="329"/>
      <c r="J54" s="3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M9" sqref="M9"/>
    </sheetView>
  </sheetViews>
  <sheetFormatPr defaultColWidth="9.140625" defaultRowHeight="12.75"/>
  <cols>
    <col min="1" max="1" width="9.140625" style="371" customWidth="1"/>
    <col min="2" max="2" width="36.28125" style="371" customWidth="1"/>
    <col min="3" max="3" width="12.7109375" style="372" customWidth="1"/>
    <col min="4" max="4" width="12.00390625" style="372" customWidth="1"/>
    <col min="5" max="5" width="14.140625" style="372" customWidth="1"/>
    <col min="6" max="6" width="12.8515625" style="372" customWidth="1"/>
    <col min="7" max="7" width="2.00390625" style="372" customWidth="1"/>
    <col min="8" max="8" width="20.28125" style="372" customWidth="1"/>
    <col min="9" max="9" width="11.7109375" style="372" customWidth="1"/>
    <col min="10" max="10" width="14.28125" style="371" customWidth="1"/>
    <col min="11" max="16384" width="9.140625" style="371" customWidth="1"/>
  </cols>
  <sheetData>
    <row r="1" spans="3:11" ht="18.75">
      <c r="C1" s="365" t="s">
        <v>409</v>
      </c>
      <c r="D1" s="365"/>
      <c r="E1" s="365"/>
      <c r="F1" s="365"/>
      <c r="G1" s="365"/>
      <c r="H1" s="365"/>
      <c r="I1" s="365"/>
      <c r="J1" s="365"/>
      <c r="K1" s="370"/>
    </row>
    <row r="2" spans="1:10" ht="18.75">
      <c r="A2" s="365"/>
      <c r="B2" s="365"/>
      <c r="C2" s="365"/>
      <c r="D2" s="365"/>
      <c r="E2" s="365"/>
      <c r="F2" s="365"/>
      <c r="G2" s="365"/>
      <c r="H2" s="365"/>
      <c r="I2" s="365"/>
      <c r="J2" s="365"/>
    </row>
    <row r="3" ht="15.75"/>
    <row r="4" spans="1:10" ht="15.75">
      <c r="A4" s="645" t="s">
        <v>81</v>
      </c>
      <c r="B4" s="645"/>
      <c r="C4" s="366" t="s">
        <v>156</v>
      </c>
      <c r="D4" s="366" t="s">
        <v>200</v>
      </c>
      <c r="E4" s="366" t="s">
        <v>166</v>
      </c>
      <c r="F4" s="366" t="s">
        <v>38</v>
      </c>
      <c r="G4" s="373"/>
      <c r="H4" s="646" t="s">
        <v>172</v>
      </c>
      <c r="I4" s="647"/>
      <c r="J4" s="647"/>
    </row>
    <row r="5" spans="1:10" ht="15.75">
      <c r="A5" s="645" t="s">
        <v>413</v>
      </c>
      <c r="B5" s="645"/>
      <c r="C5" s="374">
        <v>18</v>
      </c>
      <c r="D5" s="374">
        <v>15</v>
      </c>
      <c r="E5" s="374">
        <v>227</v>
      </c>
      <c r="F5" s="368">
        <v>260</v>
      </c>
      <c r="G5" s="375"/>
      <c r="H5" s="647"/>
      <c r="I5" s="647"/>
      <c r="J5" s="647"/>
    </row>
    <row r="6" spans="1:10" ht="15.75">
      <c r="A6" s="645" t="s">
        <v>414</v>
      </c>
      <c r="B6" s="645"/>
      <c r="C6" s="376">
        <v>0.069</v>
      </c>
      <c r="D6" s="376">
        <v>0.058</v>
      </c>
      <c r="E6" s="376">
        <v>0.873</v>
      </c>
      <c r="F6" s="376">
        <v>1</v>
      </c>
      <c r="G6" s="375"/>
      <c r="H6" s="647"/>
      <c r="I6" s="647"/>
      <c r="J6" s="647"/>
    </row>
    <row r="7" spans="1:10" ht="15.75">
      <c r="A7" s="645" t="s">
        <v>415</v>
      </c>
      <c r="B7" s="645"/>
      <c r="C7" s="374">
        <v>13</v>
      </c>
      <c r="D7" s="374">
        <v>20</v>
      </c>
      <c r="E7" s="374">
        <v>237</v>
      </c>
      <c r="F7" s="368">
        <v>270</v>
      </c>
      <c r="G7" s="375"/>
      <c r="H7" s="647"/>
      <c r="I7" s="647"/>
      <c r="J7" s="647"/>
    </row>
    <row r="8" spans="1:10" ht="15.75">
      <c r="A8" s="645" t="s">
        <v>416</v>
      </c>
      <c r="B8" s="645"/>
      <c r="C8" s="376">
        <v>0.048</v>
      </c>
      <c r="D8" s="376">
        <v>0.074</v>
      </c>
      <c r="E8" s="376">
        <v>0.879</v>
      </c>
      <c r="F8" s="376">
        <v>1.001</v>
      </c>
      <c r="G8" s="375"/>
      <c r="H8" s="647"/>
      <c r="I8" s="647"/>
      <c r="J8" s="647"/>
    </row>
    <row r="9" spans="1:10" ht="15.75">
      <c r="A9" s="648" t="s">
        <v>201</v>
      </c>
      <c r="B9" s="649"/>
      <c r="C9" s="374">
        <v>2</v>
      </c>
      <c r="D9" s="374">
        <v>1</v>
      </c>
      <c r="E9" s="637">
        <v>13.8</v>
      </c>
      <c r="F9" s="401">
        <v>16.8</v>
      </c>
      <c r="G9" s="375"/>
      <c r="H9" s="366" t="s">
        <v>202</v>
      </c>
      <c r="I9" s="366"/>
      <c r="J9" s="366"/>
    </row>
    <row r="10" spans="1:10" ht="15.75">
      <c r="A10" s="377"/>
      <c r="B10" s="378"/>
      <c r="C10" s="379"/>
      <c r="D10" s="379"/>
      <c r="E10" s="379"/>
      <c r="F10" s="380"/>
      <c r="G10" s="375"/>
      <c r="H10" s="366" t="s">
        <v>203</v>
      </c>
      <c r="I10" s="381" t="s">
        <v>204</v>
      </c>
      <c r="J10" s="650" t="s">
        <v>205</v>
      </c>
    </row>
    <row r="11" spans="1:10" ht="15.75">
      <c r="A11" s="382" t="s">
        <v>206</v>
      </c>
      <c r="B11" s="382" t="s">
        <v>173</v>
      </c>
      <c r="C11" s="367">
        <v>4899787</v>
      </c>
      <c r="D11" s="367">
        <v>3878998</v>
      </c>
      <c r="E11" s="367">
        <v>59273815</v>
      </c>
      <c r="F11" s="367">
        <v>68052600</v>
      </c>
      <c r="G11" s="383"/>
      <c r="H11" s="384">
        <v>4419000</v>
      </c>
      <c r="I11" s="385">
        <v>23.1</v>
      </c>
      <c r="J11" s="386">
        <v>68052600</v>
      </c>
    </row>
    <row r="12" spans="1:10" ht="15.75">
      <c r="A12" s="382" t="s">
        <v>207</v>
      </c>
      <c r="B12" s="382" t="s">
        <v>174</v>
      </c>
      <c r="C12" s="367">
        <v>1689826</v>
      </c>
      <c r="D12" s="367">
        <v>2569943</v>
      </c>
      <c r="E12" s="367">
        <v>30944931</v>
      </c>
      <c r="F12" s="367">
        <v>35204700</v>
      </c>
      <c r="G12" s="383"/>
      <c r="H12" s="384">
        <v>4419000</v>
      </c>
      <c r="I12" s="387">
        <v>23.9</v>
      </c>
      <c r="J12" s="386">
        <v>35204700</v>
      </c>
    </row>
    <row r="13" spans="1:10" ht="33" customHeight="1">
      <c r="A13" s="388" t="s">
        <v>208</v>
      </c>
      <c r="B13" s="389" t="s">
        <v>417</v>
      </c>
      <c r="C13" s="390">
        <v>0</v>
      </c>
      <c r="D13" s="390">
        <v>0</v>
      </c>
      <c r="E13" s="390">
        <v>0</v>
      </c>
      <c r="F13" s="390">
        <v>0</v>
      </c>
      <c r="G13" s="391"/>
      <c r="H13" s="392">
        <v>0</v>
      </c>
      <c r="I13" s="393">
        <v>0</v>
      </c>
      <c r="J13" s="394">
        <v>0</v>
      </c>
    </row>
    <row r="14" spans="1:10" ht="33" customHeight="1">
      <c r="A14" s="388" t="s">
        <v>209</v>
      </c>
      <c r="B14" s="395" t="s">
        <v>418</v>
      </c>
      <c r="C14" s="390">
        <v>2940000</v>
      </c>
      <c r="D14" s="390">
        <v>1470000</v>
      </c>
      <c r="E14" s="390">
        <v>20286000</v>
      </c>
      <c r="F14" s="390">
        <v>24696000</v>
      </c>
      <c r="G14" s="383"/>
      <c r="H14" s="384">
        <v>2205000</v>
      </c>
      <c r="I14" s="385">
        <v>16.8</v>
      </c>
      <c r="J14" s="386">
        <v>24696000</v>
      </c>
    </row>
    <row r="15" spans="1:10" ht="33" customHeight="1">
      <c r="A15" s="388" t="s">
        <v>209</v>
      </c>
      <c r="B15" s="395" t="s">
        <v>419</v>
      </c>
      <c r="C15" s="390">
        <v>1470000</v>
      </c>
      <c r="D15" s="390">
        <v>735000</v>
      </c>
      <c r="E15" s="390">
        <v>10143000</v>
      </c>
      <c r="F15" s="390">
        <v>12348000</v>
      </c>
      <c r="G15" s="383"/>
      <c r="H15" s="384">
        <v>2205000</v>
      </c>
      <c r="I15" s="385">
        <v>16.8</v>
      </c>
      <c r="J15" s="386">
        <v>12348000</v>
      </c>
    </row>
    <row r="16" spans="1:11" ht="47.25">
      <c r="A16" s="389" t="s">
        <v>210</v>
      </c>
      <c r="B16" s="388" t="s">
        <v>420</v>
      </c>
      <c r="C16" s="390">
        <v>977132</v>
      </c>
      <c r="D16" s="390">
        <v>821357</v>
      </c>
      <c r="E16" s="390">
        <v>12362844</v>
      </c>
      <c r="F16" s="390">
        <v>14161333</v>
      </c>
      <c r="G16" s="391"/>
      <c r="H16" s="392">
        <v>81700</v>
      </c>
      <c r="I16" s="639">
        <v>260</v>
      </c>
      <c r="J16" s="394">
        <v>14161333</v>
      </c>
      <c r="K16" s="678"/>
    </row>
    <row r="17" spans="1:11" ht="47.25">
      <c r="A17" s="389" t="s">
        <v>211</v>
      </c>
      <c r="B17" s="388" t="s">
        <v>421</v>
      </c>
      <c r="C17" s="390">
        <v>353679</v>
      </c>
      <c r="D17" s="390">
        <v>544857</v>
      </c>
      <c r="E17" s="390">
        <v>6454463</v>
      </c>
      <c r="F17" s="390">
        <v>7352999</v>
      </c>
      <c r="G17" s="391"/>
      <c r="H17" s="392">
        <v>81700</v>
      </c>
      <c r="I17" s="639">
        <v>270</v>
      </c>
      <c r="J17" s="394">
        <v>7353000</v>
      </c>
      <c r="K17" s="678"/>
    </row>
    <row r="18" spans="1:11" ht="31.5">
      <c r="A18" s="389" t="s">
        <v>383</v>
      </c>
      <c r="B18" s="388" t="s">
        <v>214</v>
      </c>
      <c r="C18" s="390">
        <v>401000</v>
      </c>
      <c r="D18" s="390">
        <v>401000</v>
      </c>
      <c r="E18" s="390">
        <v>4411000</v>
      </c>
      <c r="F18" s="390">
        <v>5213000</v>
      </c>
      <c r="G18" s="391"/>
      <c r="H18" s="420">
        <v>401000</v>
      </c>
      <c r="I18" s="421">
        <v>13</v>
      </c>
      <c r="J18" s="394">
        <v>5213000</v>
      </c>
      <c r="K18" s="678"/>
    </row>
    <row r="19" spans="1:11" ht="31.5">
      <c r="A19" s="389" t="s">
        <v>384</v>
      </c>
      <c r="B19" s="388" t="s">
        <v>214</v>
      </c>
      <c r="C19" s="390"/>
      <c r="D19" s="390"/>
      <c r="E19" s="390"/>
      <c r="F19" s="390">
        <v>0</v>
      </c>
      <c r="G19" s="391"/>
      <c r="H19" s="420"/>
      <c r="I19" s="421"/>
      <c r="J19" s="394"/>
      <c r="K19" s="678"/>
    </row>
    <row r="20" spans="1:11" ht="15.75">
      <c r="A20" s="389" t="s">
        <v>372</v>
      </c>
      <c r="B20" s="388" t="s">
        <v>385</v>
      </c>
      <c r="C20" s="390"/>
      <c r="D20" s="390"/>
      <c r="E20" s="390"/>
      <c r="F20" s="390">
        <v>0</v>
      </c>
      <c r="G20" s="391"/>
      <c r="H20" s="420"/>
      <c r="I20" s="421"/>
      <c r="J20" s="394"/>
      <c r="K20" s="678"/>
    </row>
    <row r="21" spans="1:11" ht="15.75">
      <c r="A21" s="389" t="s">
        <v>372</v>
      </c>
      <c r="B21" s="388" t="s">
        <v>386</v>
      </c>
      <c r="C21" s="390"/>
      <c r="D21" s="390"/>
      <c r="E21" s="390"/>
      <c r="F21" s="390">
        <v>0</v>
      </c>
      <c r="G21" s="391"/>
      <c r="H21" s="420"/>
      <c r="I21" s="421"/>
      <c r="J21" s="394"/>
      <c r="K21" s="678"/>
    </row>
    <row r="22" spans="1:11" ht="15.75">
      <c r="A22" s="650" t="s">
        <v>47</v>
      </c>
      <c r="B22" s="650"/>
      <c r="C22" s="368">
        <v>12731424</v>
      </c>
      <c r="D22" s="368">
        <v>10421156</v>
      </c>
      <c r="E22" s="368">
        <v>143876053</v>
      </c>
      <c r="F22" s="368">
        <v>167028633</v>
      </c>
      <c r="G22" s="396"/>
      <c r="H22" s="651"/>
      <c r="I22" s="652"/>
      <c r="J22" s="397">
        <v>167028633</v>
      </c>
      <c r="K22" s="678"/>
    </row>
    <row r="23" spans="3:8" ht="15.75">
      <c r="C23" s="398"/>
      <c r="D23" s="398"/>
      <c r="E23" s="398"/>
      <c r="F23" s="398"/>
      <c r="G23" s="398"/>
      <c r="H23" s="398"/>
    </row>
    <row r="24" spans="2:8" ht="15.75">
      <c r="B24" s="371" t="s">
        <v>212</v>
      </c>
      <c r="C24" s="398"/>
      <c r="D24" s="398"/>
      <c r="E24" s="398">
        <v>23152580</v>
      </c>
      <c r="F24" s="398"/>
      <c r="G24" s="398"/>
      <c r="H24" s="398"/>
    </row>
    <row r="25" spans="2:8" ht="15.75">
      <c r="B25" s="399" t="s">
        <v>166</v>
      </c>
      <c r="C25" s="400"/>
      <c r="D25" s="400"/>
      <c r="E25" s="400">
        <v>143876053</v>
      </c>
      <c r="F25" s="398"/>
      <c r="G25" s="398"/>
      <c r="H25" s="398"/>
    </row>
    <row r="26" spans="2:8" ht="15.75">
      <c r="B26" s="371" t="s">
        <v>213</v>
      </c>
      <c r="C26" s="398"/>
      <c r="D26" s="398"/>
      <c r="E26" s="398">
        <v>167028633</v>
      </c>
      <c r="F26" s="398"/>
      <c r="G26" s="398"/>
      <c r="H26" s="398"/>
    </row>
    <row r="27" spans="3:8" ht="15.75">
      <c r="C27" s="398"/>
      <c r="D27" s="398"/>
      <c r="E27" s="398"/>
      <c r="F27" s="398"/>
      <c r="G27" s="398"/>
      <c r="H27" s="398"/>
    </row>
    <row r="28" spans="1:8" ht="15.75">
      <c r="A28" s="371" t="s">
        <v>422</v>
      </c>
      <c r="C28" s="398"/>
      <c r="D28" s="398"/>
      <c r="E28" s="398"/>
      <c r="F28" s="398"/>
      <c r="G28" s="398"/>
      <c r="H28" s="398"/>
    </row>
    <row r="29" spans="3:8" ht="15.75">
      <c r="C29" s="398"/>
      <c r="D29" s="398"/>
      <c r="E29" s="398"/>
      <c r="F29" s="398"/>
      <c r="G29" s="398"/>
      <c r="H29" s="398"/>
    </row>
    <row r="30" spans="3:8" ht="15.75">
      <c r="C30" s="398"/>
      <c r="D30" s="398"/>
      <c r="E30" s="398"/>
      <c r="F30" s="398"/>
      <c r="G30" s="398"/>
      <c r="H30" s="398"/>
    </row>
    <row r="31" spans="3:8" ht="15.75">
      <c r="C31" s="369"/>
      <c r="D31" s="369"/>
      <c r="E31" s="369"/>
      <c r="F31" s="369"/>
      <c r="G31" s="369"/>
      <c r="H31" s="398"/>
    </row>
    <row r="32" spans="3:8" ht="15.75">
      <c r="C32" s="369"/>
      <c r="D32" s="369"/>
      <c r="E32" s="369"/>
      <c r="F32" s="369"/>
      <c r="G32" s="369"/>
      <c r="H32" s="398"/>
    </row>
    <row r="33" spans="3:8" ht="15.75">
      <c r="C33" s="369"/>
      <c r="D33" s="369"/>
      <c r="E33" s="369"/>
      <c r="F33" s="369"/>
      <c r="G33" s="369"/>
      <c r="H33" s="398"/>
    </row>
    <row r="34" spans="3:8" ht="15.75">
      <c r="C34" s="369"/>
      <c r="D34" s="369"/>
      <c r="E34" s="369"/>
      <c r="F34" s="369"/>
      <c r="G34" s="369"/>
      <c r="H34" s="398"/>
    </row>
    <row r="40" ht="15.75"/>
    <row r="41" ht="15.75"/>
    <row r="43" ht="15.75"/>
    <row r="44" ht="15.75"/>
  </sheetData>
  <sheetProtection/>
  <mergeCells count="1">
    <mergeCell ref="K16:K2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9" sqref="P9"/>
    </sheetView>
  </sheetViews>
  <sheetFormatPr defaultColWidth="9.140625" defaultRowHeight="12.75"/>
  <sheetData>
    <row r="1" spans="7:12" ht="12.75">
      <c r="G1" s="101"/>
      <c r="H1" s="101"/>
      <c r="I1" s="101"/>
      <c r="J1" s="101"/>
      <c r="K1" s="101"/>
      <c r="L1" s="101"/>
    </row>
    <row r="2" spans="9:12" ht="15">
      <c r="I2" s="446"/>
      <c r="J2" s="101"/>
      <c r="K2" s="101"/>
      <c r="L2" s="101"/>
    </row>
    <row r="3" spans="2:12" ht="15">
      <c r="B3" s="447" t="s">
        <v>410</v>
      </c>
      <c r="C3" s="447"/>
      <c r="D3" s="447"/>
      <c r="E3" s="447"/>
      <c r="F3" s="447"/>
      <c r="G3" s="447"/>
      <c r="H3" s="446"/>
      <c r="I3" s="446"/>
      <c r="J3" s="446"/>
      <c r="K3" s="446"/>
      <c r="L3" s="446"/>
    </row>
    <row r="4" spans="1:12" ht="12.75">
      <c r="A4" s="448"/>
      <c r="B4" s="448"/>
      <c r="C4" s="448"/>
      <c r="D4" s="448"/>
      <c r="E4" s="448"/>
      <c r="F4" s="448"/>
      <c r="G4" s="449"/>
      <c r="H4" s="449"/>
      <c r="I4" s="449"/>
      <c r="J4" s="449"/>
      <c r="K4" s="449"/>
      <c r="L4" s="449"/>
    </row>
    <row r="5" spans="7:12" ht="12.75">
      <c r="G5" s="101"/>
      <c r="H5" s="101"/>
      <c r="I5" s="101"/>
      <c r="J5" s="101" t="s">
        <v>250</v>
      </c>
      <c r="K5" s="101"/>
      <c r="L5" s="450"/>
    </row>
    <row r="6" spans="6:12" ht="13.5" thickBot="1">
      <c r="F6" s="451"/>
      <c r="G6" s="452"/>
      <c r="H6" s="452"/>
      <c r="I6" s="452"/>
      <c r="J6" s="453" t="s">
        <v>251</v>
      </c>
      <c r="K6" s="453"/>
      <c r="L6" s="453"/>
    </row>
    <row r="7" spans="1:12" ht="13.5" thickTop="1">
      <c r="A7" s="454" t="s">
        <v>252</v>
      </c>
      <c r="B7" s="455" t="s">
        <v>253</v>
      </c>
      <c r="C7" s="455"/>
      <c r="D7" s="455"/>
      <c r="E7" s="455"/>
      <c r="F7" s="456" t="s">
        <v>254</v>
      </c>
      <c r="G7" s="457"/>
      <c r="H7" s="458"/>
      <c r="I7" s="459" t="s">
        <v>255</v>
      </c>
      <c r="J7" s="460"/>
      <c r="K7" s="460"/>
      <c r="L7" s="461"/>
    </row>
    <row r="8" spans="1:12" ht="12.75">
      <c r="A8" s="462"/>
      <c r="B8" s="463"/>
      <c r="C8" s="463"/>
      <c r="D8" s="463"/>
      <c r="E8" s="463"/>
      <c r="F8" s="464"/>
      <c r="G8" s="465"/>
      <c r="H8" s="466"/>
      <c r="I8" s="467"/>
      <c r="J8" s="468"/>
      <c r="K8" s="468"/>
      <c r="L8" s="469"/>
    </row>
    <row r="9" spans="1:12" ht="63.75">
      <c r="A9" s="462"/>
      <c r="B9" s="463"/>
      <c r="C9" s="463"/>
      <c r="D9" s="463"/>
      <c r="E9" s="463"/>
      <c r="F9" s="470" t="s">
        <v>256</v>
      </c>
      <c r="G9" s="471" t="s">
        <v>257</v>
      </c>
      <c r="H9" s="471" t="s">
        <v>258</v>
      </c>
      <c r="I9" s="471" t="s">
        <v>259</v>
      </c>
      <c r="J9" s="472" t="s">
        <v>260</v>
      </c>
      <c r="K9" s="471" t="s">
        <v>261</v>
      </c>
      <c r="L9" s="473" t="s">
        <v>262</v>
      </c>
    </row>
    <row r="10" spans="1:12" ht="12.75">
      <c r="A10" s="474"/>
      <c r="B10" s="475"/>
      <c r="C10" s="475"/>
      <c r="D10" s="475"/>
      <c r="E10" s="475"/>
      <c r="F10" s="476"/>
      <c r="G10" s="477"/>
      <c r="H10" s="477"/>
      <c r="I10" s="477"/>
      <c r="J10" s="478"/>
      <c r="K10" s="477"/>
      <c r="L10" s="479"/>
    </row>
    <row r="11" spans="1:12" ht="15">
      <c r="A11" s="480" t="s">
        <v>263</v>
      </c>
      <c r="B11" s="481" t="s">
        <v>264</v>
      </c>
      <c r="C11" s="481"/>
      <c r="D11" s="481"/>
      <c r="E11" s="481"/>
      <c r="F11" s="482"/>
      <c r="G11" s="483"/>
      <c r="H11" s="483"/>
      <c r="I11" s="483"/>
      <c r="J11" s="483"/>
      <c r="K11" s="484"/>
      <c r="L11" s="485"/>
    </row>
    <row r="12" spans="1:12" ht="12.75">
      <c r="A12" s="480"/>
      <c r="B12" s="486"/>
      <c r="C12" s="487"/>
      <c r="D12" s="487"/>
      <c r="E12" s="488"/>
      <c r="F12" s="482"/>
      <c r="G12" s="483"/>
      <c r="H12" s="483"/>
      <c r="I12" s="483"/>
      <c r="J12" s="483"/>
      <c r="K12" s="484"/>
      <c r="L12" s="485"/>
    </row>
    <row r="13" spans="1:12" ht="15">
      <c r="A13" s="480">
        <v>1</v>
      </c>
      <c r="B13" s="481"/>
      <c r="C13" s="481"/>
      <c r="D13" s="481"/>
      <c r="E13" s="481"/>
      <c r="F13" s="489"/>
      <c r="G13" s="490">
        <f>SUM(G14:G15)</f>
        <v>0</v>
      </c>
      <c r="H13" s="490">
        <f>SUM(H14:H15)</f>
        <v>0</v>
      </c>
      <c r="I13" s="490">
        <f>SUM(I14:I15)</f>
        <v>0</v>
      </c>
      <c r="J13" s="490">
        <f>SUM(J14:J15)</f>
        <v>0</v>
      </c>
      <c r="K13" s="491">
        <f>SUM(K14:K15)</f>
        <v>0</v>
      </c>
      <c r="L13" s="492">
        <f>SUM(I13,J13,K13)</f>
        <v>0</v>
      </c>
    </row>
    <row r="14" spans="1:12" ht="15">
      <c r="A14" s="493"/>
      <c r="B14" s="494"/>
      <c r="C14" s="494"/>
      <c r="D14" s="494"/>
      <c r="E14" s="494"/>
      <c r="F14" s="495"/>
      <c r="G14" s="496"/>
      <c r="H14" s="496"/>
      <c r="I14" s="496"/>
      <c r="J14" s="496"/>
      <c r="K14" s="497"/>
      <c r="L14" s="492">
        <f>SUM(I14,J14,K14)</f>
        <v>0</v>
      </c>
    </row>
    <row r="15" spans="1:12" ht="15">
      <c r="A15" s="493"/>
      <c r="B15" s="498"/>
      <c r="C15" s="494"/>
      <c r="D15" s="499"/>
      <c r="E15" s="494"/>
      <c r="F15" s="495"/>
      <c r="G15" s="496"/>
      <c r="H15" s="496"/>
      <c r="I15" s="496"/>
      <c r="J15" s="496"/>
      <c r="K15" s="497"/>
      <c r="L15" s="492">
        <f>SUM(I15,J15,K15)</f>
        <v>0</v>
      </c>
    </row>
    <row r="16" spans="1:12" ht="12.75">
      <c r="A16" s="480"/>
      <c r="B16" s="500"/>
      <c r="C16" s="501"/>
      <c r="D16" s="502"/>
      <c r="E16" s="501"/>
      <c r="F16" s="482"/>
      <c r="G16" s="503"/>
      <c r="H16" s="503"/>
      <c r="I16" s="483"/>
      <c r="J16" s="503"/>
      <c r="K16" s="484"/>
      <c r="L16" s="504"/>
    </row>
    <row r="17" spans="1:12" ht="12.75">
      <c r="A17" s="493"/>
      <c r="B17" s="505"/>
      <c r="C17" s="506"/>
      <c r="D17" s="507"/>
      <c r="E17" s="506"/>
      <c r="F17" s="482"/>
      <c r="G17" s="483"/>
      <c r="H17" s="483"/>
      <c r="I17" s="483"/>
      <c r="J17" s="483"/>
      <c r="K17" s="484"/>
      <c r="L17" s="485"/>
    </row>
    <row r="18" spans="1:12" ht="12.75">
      <c r="A18" s="480"/>
      <c r="B18" s="500"/>
      <c r="C18" s="501"/>
      <c r="D18" s="502"/>
      <c r="E18" s="501"/>
      <c r="F18" s="482"/>
      <c r="G18" s="503"/>
      <c r="H18" s="503"/>
      <c r="I18" s="483"/>
      <c r="J18" s="503"/>
      <c r="K18" s="484"/>
      <c r="L18" s="504"/>
    </row>
    <row r="19" spans="1:12" ht="12.75">
      <c r="A19" s="480"/>
      <c r="B19" s="486"/>
      <c r="C19" s="508"/>
      <c r="D19" s="487"/>
      <c r="E19" s="508"/>
      <c r="F19" s="482"/>
      <c r="G19" s="483"/>
      <c r="H19" s="483"/>
      <c r="I19" s="483"/>
      <c r="J19" s="483"/>
      <c r="K19" s="484"/>
      <c r="L19" s="485"/>
    </row>
    <row r="20" spans="1:12" ht="13.5" thickBot="1">
      <c r="A20" s="509"/>
      <c r="B20" s="510"/>
      <c r="C20" s="510"/>
      <c r="D20" s="510"/>
      <c r="E20" s="510"/>
      <c r="F20" s="511"/>
      <c r="G20" s="512"/>
      <c r="H20" s="512"/>
      <c r="I20" s="512"/>
      <c r="J20" s="512"/>
      <c r="K20" s="513"/>
      <c r="L20" s="514"/>
    </row>
    <row r="21" spans="7:12" ht="13.5" thickTop="1">
      <c r="G21" s="101"/>
      <c r="H21" s="101"/>
      <c r="I21" s="101"/>
      <c r="J21" s="101"/>
      <c r="K21" s="101"/>
      <c r="L21" s="10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R19" sqref="R19"/>
    </sheetView>
  </sheetViews>
  <sheetFormatPr defaultColWidth="9.140625" defaultRowHeight="12.75"/>
  <sheetData>
    <row r="1" spans="1:11" ht="15.7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5.75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15.75">
      <c r="A3" s="679" t="s">
        <v>168</v>
      </c>
      <c r="B3" s="679"/>
      <c r="C3" s="679"/>
      <c r="D3" s="679"/>
      <c r="E3" s="679"/>
      <c r="F3" s="679"/>
      <c r="G3" s="679"/>
      <c r="H3" s="679"/>
      <c r="I3" s="679"/>
      <c r="J3" s="679"/>
      <c r="K3" s="516"/>
    </row>
    <row r="4" spans="1:11" ht="15">
      <c r="A4" s="680" t="s">
        <v>265</v>
      </c>
      <c r="B4" s="680"/>
      <c r="C4" s="680"/>
      <c r="D4" s="680"/>
      <c r="E4" s="680"/>
      <c r="F4" s="680"/>
      <c r="G4" s="680"/>
      <c r="H4" s="680"/>
      <c r="I4" s="680"/>
      <c r="J4" s="680"/>
      <c r="K4" s="517" t="s">
        <v>266</v>
      </c>
    </row>
    <row r="5" spans="1:11" ht="15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 t="s">
        <v>267</v>
      </c>
    </row>
    <row r="6" spans="1:11" ht="15">
      <c r="A6" s="519" t="s">
        <v>253</v>
      </c>
      <c r="B6" s="681"/>
      <c r="C6" s="681"/>
      <c r="D6" s="520"/>
      <c r="E6" s="682"/>
      <c r="F6" s="682"/>
      <c r="G6" s="682"/>
      <c r="H6" s="682"/>
      <c r="I6" s="682"/>
      <c r="J6" s="682"/>
      <c r="K6" s="682"/>
    </row>
    <row r="7" spans="1:11" ht="15">
      <c r="A7" s="521"/>
      <c r="B7" s="683" t="s">
        <v>268</v>
      </c>
      <c r="C7" s="683"/>
      <c r="D7" s="522" t="s">
        <v>269</v>
      </c>
      <c r="E7" s="684"/>
      <c r="F7" s="684"/>
      <c r="G7" s="684"/>
      <c r="H7" s="684"/>
      <c r="I7" s="684"/>
      <c r="J7" s="684"/>
      <c r="K7" s="684"/>
    </row>
    <row r="8" spans="1:11" ht="15">
      <c r="A8" s="523"/>
      <c r="B8" s="524" t="s">
        <v>270</v>
      </c>
      <c r="C8" s="525" t="s">
        <v>271</v>
      </c>
      <c r="D8" s="525"/>
      <c r="E8" s="525">
        <v>2018</v>
      </c>
      <c r="F8" s="525">
        <v>2019</v>
      </c>
      <c r="G8" s="525">
        <v>2020</v>
      </c>
      <c r="H8" s="525">
        <v>2021</v>
      </c>
      <c r="I8" s="525">
        <v>2022</v>
      </c>
      <c r="J8" s="525">
        <v>2023</v>
      </c>
      <c r="K8" s="525" t="s">
        <v>48</v>
      </c>
    </row>
    <row r="9" spans="1:11" ht="15">
      <c r="A9" s="526" t="s">
        <v>272</v>
      </c>
      <c r="B9" s="527"/>
      <c r="C9" s="528"/>
      <c r="D9" s="528"/>
      <c r="E9" s="528">
        <v>0</v>
      </c>
      <c r="F9" s="528">
        <v>0</v>
      </c>
      <c r="G9" s="528">
        <v>0</v>
      </c>
      <c r="H9" s="528">
        <v>0</v>
      </c>
      <c r="I9" s="528">
        <v>0</v>
      </c>
      <c r="J9" s="528">
        <v>0</v>
      </c>
      <c r="K9" s="528">
        <v>0</v>
      </c>
    </row>
    <row r="10" spans="1:11" ht="15">
      <c r="A10" s="521"/>
      <c r="B10" s="529"/>
      <c r="C10" s="530"/>
      <c r="D10" s="531"/>
      <c r="E10" s="531"/>
      <c r="F10" s="530"/>
      <c r="G10" s="530"/>
      <c r="H10" s="530"/>
      <c r="I10" s="530"/>
      <c r="J10" s="530"/>
      <c r="K10" s="532"/>
    </row>
    <row r="11" spans="1:11" ht="15">
      <c r="A11" s="521"/>
      <c r="B11" s="529"/>
      <c r="C11" s="530"/>
      <c r="D11" s="530"/>
      <c r="E11" s="530"/>
      <c r="F11" s="530"/>
      <c r="G11" s="530"/>
      <c r="H11" s="530"/>
      <c r="I11" s="530"/>
      <c r="J11" s="530"/>
      <c r="K11" s="533"/>
    </row>
    <row r="12" spans="1:11" ht="15">
      <c r="A12" s="521"/>
      <c r="B12" s="529"/>
      <c r="C12" s="530"/>
      <c r="D12" s="530"/>
      <c r="E12" s="530"/>
      <c r="F12" s="530"/>
      <c r="G12" s="530"/>
      <c r="H12" s="530"/>
      <c r="I12" s="530"/>
      <c r="J12" s="530"/>
      <c r="K12" s="532"/>
    </row>
    <row r="13" spans="1:11" ht="15">
      <c r="A13" s="521"/>
      <c r="B13" s="529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1" ht="15">
      <c r="A14" s="521"/>
      <c r="B14" s="529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1" ht="15">
      <c r="A15" s="521"/>
      <c r="B15" s="529"/>
      <c r="C15" s="530"/>
      <c r="D15" s="530"/>
      <c r="E15" s="530"/>
      <c r="F15" s="530"/>
      <c r="G15" s="530"/>
      <c r="H15" s="530"/>
      <c r="I15" s="530"/>
      <c r="J15" s="530"/>
      <c r="K15" s="530"/>
    </row>
    <row r="16" spans="1:11" ht="15">
      <c r="A16" s="521"/>
      <c r="B16" s="529"/>
      <c r="C16" s="530"/>
      <c r="D16" s="530"/>
      <c r="E16" s="530"/>
      <c r="F16" s="530"/>
      <c r="G16" s="530"/>
      <c r="H16" s="530"/>
      <c r="I16" s="530"/>
      <c r="J16" s="530"/>
      <c r="K16" s="530"/>
    </row>
    <row r="17" spans="1:11" ht="15">
      <c r="A17" s="521"/>
      <c r="B17" s="529"/>
      <c r="C17" s="530"/>
      <c r="D17" s="530"/>
      <c r="E17" s="530"/>
      <c r="F17" s="530"/>
      <c r="G17" s="530"/>
      <c r="H17" s="530"/>
      <c r="I17" s="530"/>
      <c r="J17" s="530"/>
      <c r="K17" s="530"/>
    </row>
    <row r="18" spans="1:11" ht="15">
      <c r="A18" s="521"/>
      <c r="B18" s="529"/>
      <c r="C18" s="530"/>
      <c r="D18" s="530"/>
      <c r="E18" s="530"/>
      <c r="F18" s="530"/>
      <c r="G18" s="530"/>
      <c r="H18" s="530"/>
      <c r="I18" s="530"/>
      <c r="J18" s="530"/>
      <c r="K18" s="530"/>
    </row>
    <row r="19" spans="1:11" ht="15">
      <c r="A19" s="534"/>
      <c r="B19" s="535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11" ht="15">
      <c r="A20" s="534"/>
      <c r="B20" s="535"/>
      <c r="C20" s="530"/>
      <c r="D20" s="530"/>
      <c r="E20" s="530"/>
      <c r="F20" s="530"/>
      <c r="G20" s="530"/>
      <c r="H20" s="530"/>
      <c r="I20" s="530"/>
      <c r="J20" s="530"/>
      <c r="K20" s="530"/>
    </row>
    <row r="21" spans="1:11" ht="15">
      <c r="A21" s="534"/>
      <c r="B21" s="535"/>
      <c r="C21" s="530"/>
      <c r="D21" s="530"/>
      <c r="E21" s="530"/>
      <c r="F21" s="530"/>
      <c r="G21" s="530"/>
      <c r="H21" s="530"/>
      <c r="I21" s="530"/>
      <c r="J21" s="530"/>
      <c r="K21" s="530"/>
    </row>
    <row r="22" spans="1:11" ht="15">
      <c r="A22" s="521"/>
      <c r="B22" s="529"/>
      <c r="C22" s="530"/>
      <c r="D22" s="530"/>
      <c r="E22" s="530"/>
      <c r="F22" s="536"/>
      <c r="G22" s="536"/>
      <c r="H22" s="536"/>
      <c r="I22" s="536"/>
      <c r="J22" s="536"/>
      <c r="K22" s="530"/>
    </row>
    <row r="23" spans="1:11" ht="15">
      <c r="A23" s="537" t="s">
        <v>47</v>
      </c>
      <c r="B23" s="538"/>
      <c r="C23" s="539">
        <f>SUM(C11:C22)</f>
        <v>0</v>
      </c>
      <c r="D23" s="539">
        <f>SUM(D11:D22)</f>
        <v>0</v>
      </c>
      <c r="E23" s="539">
        <f>SUM(E11:E22)</f>
        <v>0</v>
      </c>
      <c r="F23" s="539">
        <f aca="true" t="shared" si="0" ref="F23:K23">SUM(F11:F22)</f>
        <v>0</v>
      </c>
      <c r="G23" s="539">
        <f t="shared" si="0"/>
        <v>0</v>
      </c>
      <c r="H23" s="539">
        <f t="shared" si="0"/>
        <v>0</v>
      </c>
      <c r="I23" s="539">
        <f t="shared" si="0"/>
        <v>0</v>
      </c>
      <c r="J23" s="539">
        <f t="shared" si="0"/>
        <v>0</v>
      </c>
      <c r="K23" s="539">
        <f t="shared" si="0"/>
        <v>0</v>
      </c>
    </row>
    <row r="24" spans="1:11" ht="15">
      <c r="A24" s="537" t="s">
        <v>273</v>
      </c>
      <c r="B24" s="538"/>
      <c r="C24" s="540"/>
      <c r="D24" s="539">
        <f>C23-C14-D23</f>
        <v>0</v>
      </c>
      <c r="E24" s="539">
        <f>D24-E23+C14+E17</f>
        <v>0</v>
      </c>
      <c r="F24" s="539">
        <f>E24-F23</f>
        <v>0</v>
      </c>
      <c r="G24" s="539">
        <f>F24-G23</f>
        <v>0</v>
      </c>
      <c r="H24" s="539">
        <f>G24-H23</f>
        <v>0</v>
      </c>
      <c r="I24" s="539">
        <f>H24-I23</f>
        <v>0</v>
      </c>
      <c r="J24" s="541">
        <f>I24-J23</f>
        <v>0</v>
      </c>
      <c r="K24" s="539">
        <v>0</v>
      </c>
    </row>
    <row r="25" spans="1:11" ht="15">
      <c r="A25" s="542" t="s">
        <v>274</v>
      </c>
      <c r="B25" s="527"/>
      <c r="C25" s="543"/>
      <c r="D25" s="543"/>
      <c r="E25" s="543"/>
      <c r="F25" s="544"/>
      <c r="G25" s="544"/>
      <c r="H25" s="544"/>
      <c r="I25" s="544"/>
      <c r="J25" s="544"/>
      <c r="K25" s="544"/>
    </row>
  </sheetData>
  <sheetProtection/>
  <mergeCells count="6">
    <mergeCell ref="A3:J3"/>
    <mergeCell ref="A4:J4"/>
    <mergeCell ref="B6:C6"/>
    <mergeCell ref="E6:K6"/>
    <mergeCell ref="B7:C7"/>
    <mergeCell ref="E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s.zsuzsa</dc:creator>
  <cp:keywords/>
  <dc:description/>
  <cp:lastModifiedBy>SomorjaiZsuzsa</cp:lastModifiedBy>
  <cp:lastPrinted>2018-02-19T07:10:16Z</cp:lastPrinted>
  <dcterms:created xsi:type="dcterms:W3CDTF">2006-01-11T12:42:52Z</dcterms:created>
  <dcterms:modified xsi:type="dcterms:W3CDTF">2018-02-19T07:32:18Z</dcterms:modified>
  <cp:category/>
  <cp:version/>
  <cp:contentType/>
  <cp:contentStatus/>
</cp:coreProperties>
</file>